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Revision 2017" sheetId="3" r:id="rId1"/>
    <sheet name="POR MODULO ENERO-SEPTIEMBRE 17" sheetId="1" r:id="rId2"/>
    <sheet name="Hoja1" sheetId="2" r:id="rId3"/>
  </sheets>
  <definedNames>
    <definedName name="_xlnm.Print_Area" localSheetId="1">'POR MODULO ENERO-SEPTIEMBRE 17'!$A$1:$W$54</definedName>
    <definedName name="_xlnm.Print_Area" localSheetId="0">'Revision 2017'!$A$1:$Y$53</definedName>
    <definedName name="_xlnm.Print_Titles" localSheetId="1">'POR MODULO ENERO-SEPTIEMBRE 17'!$4:$5</definedName>
    <definedName name="_xlnm.Print_Titles" localSheetId="0">'Revision 2017'!$3:$4</definedName>
  </definedNames>
  <calcPr calcId="124519"/>
</workbook>
</file>

<file path=xl/calcChain.xml><?xml version="1.0" encoding="utf-8"?>
<calcChain xmlns="http://schemas.openxmlformats.org/spreadsheetml/2006/main">
  <c r="W50" i="3"/>
  <c r="V49"/>
  <c r="W47"/>
  <c r="V47"/>
  <c r="W46"/>
  <c r="V46"/>
  <c r="W44"/>
  <c r="V44"/>
  <c r="W43"/>
  <c r="V43"/>
  <c r="W42"/>
  <c r="V42"/>
  <c r="W41"/>
  <c r="V41"/>
  <c r="W40"/>
  <c r="V40"/>
  <c r="W39"/>
  <c r="V39"/>
  <c r="W37"/>
  <c r="V37"/>
  <c r="W36"/>
  <c r="V36"/>
  <c r="W35"/>
  <c r="V35"/>
  <c r="W34"/>
  <c r="V34"/>
  <c r="W33"/>
  <c r="V33"/>
  <c r="W31"/>
  <c r="V31"/>
  <c r="W30"/>
  <c r="V30"/>
  <c r="W29"/>
  <c r="V29"/>
  <c r="W27"/>
  <c r="V27"/>
  <c r="W26"/>
  <c r="V26"/>
  <c r="W24"/>
  <c r="V24"/>
  <c r="W23"/>
  <c r="V23"/>
  <c r="W21"/>
  <c r="V21"/>
  <c r="W20"/>
  <c r="V20"/>
  <c r="W19"/>
  <c r="V19"/>
  <c r="W18"/>
  <c r="V18"/>
  <c r="W17"/>
  <c r="V17"/>
  <c r="W16"/>
  <c r="V16"/>
  <c r="W15"/>
  <c r="V15"/>
  <c r="W13"/>
  <c r="V13"/>
  <c r="W12"/>
  <c r="V12"/>
  <c r="W11"/>
  <c r="V11"/>
  <c r="W10"/>
  <c r="V10"/>
  <c r="W8"/>
  <c r="V8"/>
  <c r="W7"/>
  <c r="V7"/>
  <c r="V6"/>
  <c r="T32"/>
  <c r="T22"/>
  <c r="T9"/>
  <c r="T45"/>
  <c r="T48" s="1"/>
  <c r="U45"/>
  <c r="U48" s="1"/>
  <c r="U32"/>
  <c r="U28"/>
  <c r="T28"/>
  <c r="U25"/>
  <c r="T25"/>
  <c r="U22"/>
  <c r="U14"/>
  <c r="T14"/>
  <c r="U9"/>
  <c r="U38" l="1"/>
  <c r="T38"/>
  <c r="Y47"/>
  <c r="X47"/>
  <c r="Y46"/>
  <c r="X46"/>
  <c r="S45"/>
  <c r="S48" s="1"/>
  <c r="R45"/>
  <c r="R48" s="1"/>
  <c r="Q45"/>
  <c r="Q48" s="1"/>
  <c r="P45"/>
  <c r="P48" s="1"/>
  <c r="O45"/>
  <c r="O48" s="1"/>
  <c r="N45"/>
  <c r="N48" s="1"/>
  <c r="M45"/>
  <c r="M48" s="1"/>
  <c r="L45"/>
  <c r="L48" s="1"/>
  <c r="K45"/>
  <c r="K48" s="1"/>
  <c r="J45"/>
  <c r="J48" s="1"/>
  <c r="I45"/>
  <c r="I48" s="1"/>
  <c r="H45"/>
  <c r="H48" s="1"/>
  <c r="G45"/>
  <c r="G48" s="1"/>
  <c r="F45"/>
  <c r="F48" s="1"/>
  <c r="E45"/>
  <c r="E48" s="1"/>
  <c r="D45"/>
  <c r="D48" s="1"/>
  <c r="C45"/>
  <c r="C48" s="1"/>
  <c r="B45"/>
  <c r="B48" s="1"/>
  <c r="V48" s="1"/>
  <c r="Y44"/>
  <c r="X44"/>
  <c r="Y43"/>
  <c r="X43"/>
  <c r="Y42"/>
  <c r="X42"/>
  <c r="Y41"/>
  <c r="X41"/>
  <c r="Y40"/>
  <c r="X40"/>
  <c r="Y36"/>
  <c r="X36"/>
  <c r="Y35"/>
  <c r="X35"/>
  <c r="Y34"/>
  <c r="X34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Y30"/>
  <c r="X30"/>
  <c r="Y29"/>
  <c r="X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Y27"/>
  <c r="X27"/>
  <c r="Y26"/>
  <c r="X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Y24"/>
  <c r="X24"/>
  <c r="Y23"/>
  <c r="X23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Y20"/>
  <c r="X20"/>
  <c r="Y19"/>
  <c r="X19"/>
  <c r="Y18"/>
  <c r="X18"/>
  <c r="Y17"/>
  <c r="X17"/>
  <c r="Y16"/>
  <c r="X16"/>
  <c r="Y15"/>
  <c r="X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3"/>
  <c r="X13"/>
  <c r="Y12"/>
  <c r="X12"/>
  <c r="Y11"/>
  <c r="X11"/>
  <c r="Y10"/>
  <c r="X10"/>
  <c r="S9"/>
  <c r="R9"/>
  <c r="Q9"/>
  <c r="P9"/>
  <c r="O9"/>
  <c r="N9"/>
  <c r="M9"/>
  <c r="M38" s="1"/>
  <c r="M50" s="1"/>
  <c r="L9"/>
  <c r="L38" s="1"/>
  <c r="K9"/>
  <c r="K38" s="1"/>
  <c r="K50" s="1"/>
  <c r="J9"/>
  <c r="J38" s="1"/>
  <c r="I9"/>
  <c r="I38" s="1"/>
  <c r="I50" s="1"/>
  <c r="H9"/>
  <c r="H38" s="1"/>
  <c r="G9"/>
  <c r="G38" s="1"/>
  <c r="G50" s="1"/>
  <c r="F9"/>
  <c r="F38" s="1"/>
  <c r="E9"/>
  <c r="E38" s="1"/>
  <c r="E50" s="1"/>
  <c r="D9"/>
  <c r="D38" s="1"/>
  <c r="D50" s="1"/>
  <c r="C9"/>
  <c r="B9"/>
  <c r="Y8"/>
  <c r="X8"/>
  <c r="Y7"/>
  <c r="X7"/>
  <c r="W6"/>
  <c r="X6"/>
  <c r="X7" i="1"/>
  <c r="U51"/>
  <c r="T51"/>
  <c r="U50"/>
  <c r="T50"/>
  <c r="U49"/>
  <c r="T49"/>
  <c r="U48"/>
  <c r="T48"/>
  <c r="U47"/>
  <c r="T47"/>
  <c r="U46"/>
  <c r="T46"/>
  <c r="U45"/>
  <c r="T45"/>
  <c r="U44"/>
  <c r="T44"/>
  <c r="U43"/>
  <c r="T43"/>
  <c r="U42"/>
  <c r="T42"/>
  <c r="U41"/>
  <c r="T41"/>
  <c r="U40"/>
  <c r="T40"/>
  <c r="U39"/>
  <c r="T39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S49"/>
  <c r="S51" s="1"/>
  <c r="R49"/>
  <c r="R51" s="1"/>
  <c r="S46"/>
  <c r="R46"/>
  <c r="S26"/>
  <c r="S23"/>
  <c r="S15"/>
  <c r="S10"/>
  <c r="S39"/>
  <c r="R39"/>
  <c r="R33"/>
  <c r="R29"/>
  <c r="R26"/>
  <c r="R23"/>
  <c r="R15"/>
  <c r="R10"/>
  <c r="S33"/>
  <c r="S29"/>
  <c r="Q46"/>
  <c r="Q49" s="1"/>
  <c r="Q51" s="1"/>
  <c r="Q10"/>
  <c r="Q15"/>
  <c r="Q23"/>
  <c r="Q29"/>
  <c r="Q26"/>
  <c r="Q33"/>
  <c r="P49"/>
  <c r="P23"/>
  <c r="P15"/>
  <c r="P10"/>
  <c r="P46"/>
  <c r="P33"/>
  <c r="P29"/>
  <c r="P26"/>
  <c r="O10"/>
  <c r="O15"/>
  <c r="O23"/>
  <c r="O26"/>
  <c r="O29"/>
  <c r="O33"/>
  <c r="O39" s="1"/>
  <c r="O46"/>
  <c r="O49" s="1"/>
  <c r="W32"/>
  <c r="W30"/>
  <c r="W18"/>
  <c r="W16"/>
  <c r="W8"/>
  <c r="V47"/>
  <c r="V44"/>
  <c r="V42"/>
  <c r="V36"/>
  <c r="V27"/>
  <c r="V21"/>
  <c r="V19"/>
  <c r="V14"/>
  <c r="V12"/>
  <c r="V9"/>
  <c r="N33"/>
  <c r="N29"/>
  <c r="N26"/>
  <c r="N23"/>
  <c r="N15"/>
  <c r="N10"/>
  <c r="N46"/>
  <c r="N49" s="1"/>
  <c r="V30"/>
  <c r="L33"/>
  <c r="L29"/>
  <c r="L26"/>
  <c r="L23"/>
  <c r="L15"/>
  <c r="L46"/>
  <c r="L49" s="1"/>
  <c r="L10"/>
  <c r="M46"/>
  <c r="M33"/>
  <c r="M49"/>
  <c r="M29"/>
  <c r="M26"/>
  <c r="M23"/>
  <c r="M15"/>
  <c r="M10"/>
  <c r="V48"/>
  <c r="V22"/>
  <c r="V16"/>
  <c r="V7"/>
  <c r="W21"/>
  <c r="W20"/>
  <c r="V20"/>
  <c r="W43"/>
  <c r="V43"/>
  <c r="V32"/>
  <c r="W25"/>
  <c r="W24"/>
  <c r="V25"/>
  <c r="V24"/>
  <c r="V18"/>
  <c r="V11"/>
  <c r="W11"/>
  <c r="W12"/>
  <c r="W14"/>
  <c r="V17"/>
  <c r="W17"/>
  <c r="W22"/>
  <c r="W27"/>
  <c r="V28"/>
  <c r="W28"/>
  <c r="V31"/>
  <c r="W31"/>
  <c r="V35"/>
  <c r="W35"/>
  <c r="W36"/>
  <c r="V37"/>
  <c r="W37"/>
  <c r="V41"/>
  <c r="W41"/>
  <c r="W42"/>
  <c r="W44"/>
  <c r="V45"/>
  <c r="W45"/>
  <c r="W47"/>
  <c r="W48"/>
  <c r="V8"/>
  <c r="C33"/>
  <c r="B33"/>
  <c r="K46"/>
  <c r="K49" s="1"/>
  <c r="J46"/>
  <c r="J49" s="1"/>
  <c r="I46"/>
  <c r="I49" s="1"/>
  <c r="H46"/>
  <c r="H49" s="1"/>
  <c r="G46"/>
  <c r="G49" s="1"/>
  <c r="F46"/>
  <c r="F49" s="1"/>
  <c r="E46"/>
  <c r="E49" s="1"/>
  <c r="D46"/>
  <c r="D49" s="1"/>
  <c r="C46"/>
  <c r="C49" s="1"/>
  <c r="B46"/>
  <c r="B49" s="1"/>
  <c r="K33"/>
  <c r="J33"/>
  <c r="I33"/>
  <c r="H33"/>
  <c r="G33"/>
  <c r="F33"/>
  <c r="E33"/>
  <c r="D33"/>
  <c r="K29"/>
  <c r="J29"/>
  <c r="I29"/>
  <c r="H29"/>
  <c r="G29"/>
  <c r="F29"/>
  <c r="E29"/>
  <c r="D29"/>
  <c r="C29"/>
  <c r="B29"/>
  <c r="K26"/>
  <c r="J26"/>
  <c r="I26"/>
  <c r="H26"/>
  <c r="G26"/>
  <c r="F26"/>
  <c r="E26"/>
  <c r="D26"/>
  <c r="C26"/>
  <c r="B26"/>
  <c r="K23"/>
  <c r="J23"/>
  <c r="I23"/>
  <c r="H23"/>
  <c r="G23"/>
  <c r="F23"/>
  <c r="E23"/>
  <c r="D23"/>
  <c r="C23"/>
  <c r="B23"/>
  <c r="W19"/>
  <c r="K15"/>
  <c r="J15"/>
  <c r="I15"/>
  <c r="H15"/>
  <c r="G15"/>
  <c r="F15"/>
  <c r="E15"/>
  <c r="D15"/>
  <c r="C15"/>
  <c r="B15"/>
  <c r="W13"/>
  <c r="V13"/>
  <c r="K10"/>
  <c r="K39" s="1"/>
  <c r="K51" s="1"/>
  <c r="J10"/>
  <c r="I10"/>
  <c r="I39" s="1"/>
  <c r="I51" s="1"/>
  <c r="H10"/>
  <c r="G10"/>
  <c r="G39" s="1"/>
  <c r="G51" s="1"/>
  <c r="F10"/>
  <c r="E10"/>
  <c r="E39" s="1"/>
  <c r="E51" s="1"/>
  <c r="D10"/>
  <c r="C10"/>
  <c r="C39" s="1"/>
  <c r="B10"/>
  <c r="W9"/>
  <c r="C38" i="3" l="1"/>
  <c r="W9"/>
  <c r="W14"/>
  <c r="Y14" s="1"/>
  <c r="W25"/>
  <c r="Y25" s="1"/>
  <c r="W28"/>
  <c r="Y28" s="1"/>
  <c r="W32"/>
  <c r="Y32" s="1"/>
  <c r="W45"/>
  <c r="W22"/>
  <c r="Y22" s="1"/>
  <c r="B38"/>
  <c r="V9"/>
  <c r="X14"/>
  <c r="V14"/>
  <c r="V25"/>
  <c r="X25" s="1"/>
  <c r="V28"/>
  <c r="X28" s="1"/>
  <c r="V32"/>
  <c r="X32" s="1"/>
  <c r="X48"/>
  <c r="V45"/>
  <c r="W48"/>
  <c r="Y48" s="1"/>
  <c r="V22"/>
  <c r="X22" s="1"/>
  <c r="U50"/>
  <c r="T50"/>
  <c r="N38"/>
  <c r="V38" s="1"/>
  <c r="X38" s="1"/>
  <c r="P38"/>
  <c r="R38"/>
  <c r="O38"/>
  <c r="W38" s="1"/>
  <c r="Y38" s="1"/>
  <c r="Q38"/>
  <c r="S38"/>
  <c r="C50"/>
  <c r="O50"/>
  <c r="Q50"/>
  <c r="S50"/>
  <c r="B50"/>
  <c r="F50"/>
  <c r="H50"/>
  <c r="J50"/>
  <c r="L50"/>
  <c r="N50"/>
  <c r="P50"/>
  <c r="R50"/>
  <c r="Y9"/>
  <c r="Y45"/>
  <c r="X9"/>
  <c r="X45"/>
  <c r="Q39" i="1"/>
  <c r="P39"/>
  <c r="P51" s="1"/>
  <c r="O51"/>
  <c r="B39"/>
  <c r="D39"/>
  <c r="D51" s="1"/>
  <c r="F39"/>
  <c r="H39"/>
  <c r="M39"/>
  <c r="W39" s="1"/>
  <c r="L39"/>
  <c r="W29"/>
  <c r="W49"/>
  <c r="W26"/>
  <c r="W46"/>
  <c r="N39"/>
  <c r="N51" s="1"/>
  <c r="V23"/>
  <c r="V29"/>
  <c r="V26"/>
  <c r="V46"/>
  <c r="V49"/>
  <c r="W33"/>
  <c r="V10"/>
  <c r="W15"/>
  <c r="W23"/>
  <c r="V33"/>
  <c r="V15"/>
  <c r="W10"/>
  <c r="J39"/>
  <c r="J51" s="1"/>
  <c r="L51"/>
  <c r="M51"/>
  <c r="C51"/>
  <c r="B51"/>
  <c r="F51"/>
  <c r="H51"/>
  <c r="V50" i="3" l="1"/>
  <c r="Y50"/>
  <c r="X50"/>
  <c r="V51" i="1"/>
  <c r="V39"/>
  <c r="W51"/>
</calcChain>
</file>

<file path=xl/sharedStrings.xml><?xml version="1.0" encoding="utf-8"?>
<sst xmlns="http://schemas.openxmlformats.org/spreadsheetml/2006/main" count="155" uniqueCount="60">
  <si>
    <t>DEPARTAMENTO DE TESORERIA</t>
  </si>
  <si>
    <t>RECAUDACIONES AÑO 2017</t>
  </si>
  <si>
    <t>Enero</t>
  </si>
  <si>
    <t>Febrero</t>
  </si>
  <si>
    <t>Marzo</t>
  </si>
  <si>
    <t>ABRIL</t>
  </si>
  <si>
    <t>MAYO</t>
  </si>
  <si>
    <t>TOTALES</t>
  </si>
  <si>
    <t>recaudacion</t>
  </si>
  <si>
    <t>pasajeros</t>
  </si>
  <si>
    <t>OTROS INGRESOS</t>
  </si>
  <si>
    <t>C1 Las Caobas</t>
  </si>
  <si>
    <t>C41 Universitarios</t>
  </si>
  <si>
    <t>Sub-Total Las Caobas C-1</t>
  </si>
  <si>
    <t>C2 27 de Feb. Hipodromo</t>
  </si>
  <si>
    <t>C11 Independencia Hip.</t>
  </si>
  <si>
    <t>C44 Universitarios</t>
  </si>
  <si>
    <t>C15 Charles</t>
  </si>
  <si>
    <t>Sub-Total Hipodromo C-2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</si>
  <si>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</si>
  <si>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</si>
  <si>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</si>
  <si>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</si>
  <si>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</si>
  <si>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</si>
  <si>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</si>
  <si>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Sub-Total Kennedy Km 9½ C-4</t>
  </si>
  <si>
    <t>C16 Charles</t>
  </si>
  <si>
    <t>C17 La Barquita</t>
  </si>
  <si>
    <t>Sub-Total La Barquita C-17</t>
  </si>
  <si>
    <t>C5 Tamarindo</t>
  </si>
  <si>
    <t>C23 Zona</t>
  </si>
  <si>
    <t>Sub-Total Tamarindo C-5</t>
  </si>
  <si>
    <t>C10 Independencia Haina</t>
  </si>
  <si>
    <t>C7 Luperon Haina</t>
  </si>
  <si>
    <t>C46 Universitario</t>
  </si>
  <si>
    <t>Sub-Total Km Haina C-10</t>
  </si>
  <si>
    <t>C6 Alcarrizos</t>
  </si>
  <si>
    <t>C12 Los Rios</t>
  </si>
  <si>
    <t>C18 Juan Bosch</t>
  </si>
  <si>
    <t>SUB-TOTAL RECAUD. STO. DGO.</t>
  </si>
  <si>
    <t xml:space="preserve">11-CORREDOR ROTONDA-Z.FRANCA-ORTEGA </t>
  </si>
  <si>
    <t>12-CORREDOR BARRANQUITA  ESTR. SADHALA</t>
  </si>
  <si>
    <t>Universitario Altamira</t>
  </si>
  <si>
    <t>C51 Universitario Imbert</t>
  </si>
  <si>
    <t>C50 Universitario La Vega</t>
  </si>
  <si>
    <t>13-CORREDOR GURABO-HATO DEL YAQUE</t>
  </si>
  <si>
    <t>14-CORREDOR CENTRAL</t>
  </si>
  <si>
    <t>SUB-TOTAL RECAUD. SANTIAGO</t>
  </si>
  <si>
    <t>TOTAL GENERAL</t>
  </si>
  <si>
    <t>PROMEDIOS</t>
  </si>
  <si>
    <t>JUNIO</t>
  </si>
  <si>
    <t>Oficina Metropolitana de Servicios de Autobuses OMSA</t>
  </si>
  <si>
    <t>JULIO</t>
  </si>
  <si>
    <t>Sub-Total Sadhala</t>
  </si>
  <si>
    <t>AGOSTO</t>
  </si>
  <si>
    <t>SEPTIEMBRE</t>
  </si>
  <si>
    <t>Nota: En otras recaudaciones esta incluido un pago por devolucion del 20% de licitacion num. OMSA-CCC-LPN-2016-003, por $511,161.80, depositados a la cuanta Fondos Reponible no. 010-252250-2</t>
  </si>
  <si>
    <t>PRELIMINAR</t>
  </si>
  <si>
    <t>OCTUBRE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</si>
</sst>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164" fontId="2" fillId="3" borderId="0" xfId="1" applyFont="1" applyFill="1" applyBorder="1"/>
    <xf numFmtId="164" fontId="2" fillId="3" borderId="6" xfId="1" applyFont="1" applyFill="1" applyBorder="1"/>
    <xf numFmtId="164" fontId="2" fillId="3" borderId="7" xfId="1" applyFont="1" applyFill="1" applyBorder="1"/>
    <xf numFmtId="164" fontId="2" fillId="0" borderId="9" xfId="1" applyFont="1" applyBorder="1"/>
    <xf numFmtId="3" fontId="2" fillId="0" borderId="10" xfId="0" applyNumberFormat="1" applyFont="1" applyBorder="1"/>
    <xf numFmtId="164" fontId="2" fillId="0" borderId="11" xfId="1" applyFont="1" applyBorder="1"/>
    <xf numFmtId="3" fontId="2" fillId="2" borderId="10" xfId="0" applyNumberFormat="1" applyFont="1" applyFill="1" applyBorder="1"/>
    <xf numFmtId="0" fontId="0" fillId="0" borderId="5" xfId="0" applyBorder="1" applyAlignment="1">
      <alignment horizontal="left" indent="2"/>
    </xf>
    <xf numFmtId="164" fontId="1" fillId="0" borderId="0" xfId="1" applyFont="1" applyBorder="1"/>
    <xf numFmtId="3" fontId="0" fillId="0" borderId="6" xfId="0" applyNumberFormat="1" applyBorder="1"/>
    <xf numFmtId="164" fontId="1" fillId="0" borderId="7" xfId="1" applyFont="1" applyBorder="1"/>
    <xf numFmtId="3" fontId="0" fillId="2" borderId="6" xfId="0" applyNumberFormat="1" applyFill="1" applyBorder="1"/>
    <xf numFmtId="164" fontId="1" fillId="0" borderId="12" xfId="1" applyFont="1" applyBorder="1"/>
    <xf numFmtId="3" fontId="0" fillId="0" borderId="13" xfId="0" applyNumberFormat="1" applyBorder="1"/>
    <xf numFmtId="3" fontId="0" fillId="2" borderId="13" xfId="0" applyNumberFormat="1" applyFill="1" applyBorder="1"/>
    <xf numFmtId="0" fontId="2" fillId="0" borderId="8" xfId="0" applyFont="1" applyBorder="1" applyAlignment="1">
      <alignment horizontal="left" indent="2"/>
    </xf>
    <xf numFmtId="0" fontId="2" fillId="0" borderId="0" xfId="0" applyFont="1"/>
    <xf numFmtId="164" fontId="1" fillId="0" borderId="14" xfId="1" applyFont="1" applyBorder="1"/>
    <xf numFmtId="165" fontId="2" fillId="0" borderId="10" xfId="1" applyNumberFormat="1" applyFont="1" applyBorder="1"/>
    <xf numFmtId="165" fontId="2" fillId="2" borderId="10" xfId="1" applyNumberFormat="1" applyFont="1" applyFill="1" applyBorder="1"/>
    <xf numFmtId="0" fontId="2" fillId="0" borderId="5" xfId="0" applyFont="1" applyBorder="1" applyAlignment="1">
      <alignment horizontal="left" indent="2"/>
    </xf>
    <xf numFmtId="0" fontId="2" fillId="3" borderId="5" xfId="0" applyFont="1" applyFill="1" applyBorder="1" applyAlignment="1"/>
    <xf numFmtId="165" fontId="2" fillId="3" borderId="6" xfId="1" applyNumberFormat="1" applyFont="1" applyFill="1" applyBorder="1"/>
    <xf numFmtId="0" fontId="0" fillId="0" borderId="8" xfId="0" applyBorder="1" applyAlignment="1">
      <alignment horizontal="left" indent="2"/>
    </xf>
    <xf numFmtId="164" fontId="1" fillId="0" borderId="9" xfId="1" applyFont="1" applyBorder="1"/>
    <xf numFmtId="3" fontId="0" fillId="0" borderId="10" xfId="0" applyNumberFormat="1" applyBorder="1"/>
    <xf numFmtId="164" fontId="1" fillId="0" borderId="11" xfId="1" applyFont="1" applyBorder="1"/>
    <xf numFmtId="3" fontId="0" fillId="2" borderId="10" xfId="0" applyNumberFormat="1" applyFill="1" applyBorder="1"/>
    <xf numFmtId="0" fontId="0" fillId="0" borderId="0" xfId="0" applyBorder="1"/>
    <xf numFmtId="0" fontId="2" fillId="0" borderId="5" xfId="0" applyFont="1" applyBorder="1" applyAlignment="1">
      <alignment horizontal="left" indent="1"/>
    </xf>
    <xf numFmtId="164" fontId="2" fillId="0" borderId="0" xfId="1" applyFont="1" applyBorder="1"/>
    <xf numFmtId="3" fontId="2" fillId="0" borderId="6" xfId="0" applyNumberFormat="1" applyFont="1" applyBorder="1"/>
    <xf numFmtId="164" fontId="2" fillId="0" borderId="7" xfId="1" applyFont="1" applyBorder="1"/>
    <xf numFmtId="3" fontId="2" fillId="2" borderId="6" xfId="0" applyNumberFormat="1" applyFont="1" applyFill="1" applyBorder="1"/>
    <xf numFmtId="164" fontId="1" fillId="0" borderId="0" xfId="1" applyFont="1" applyFill="1" applyBorder="1"/>
    <xf numFmtId="3" fontId="0" fillId="0" borderId="0" xfId="0" applyNumberFormat="1" applyFill="1" applyBorder="1"/>
    <xf numFmtId="3" fontId="0" fillId="2" borderId="0" xfId="0" applyNumberFormat="1" applyFill="1" applyBorder="1"/>
    <xf numFmtId="0" fontId="2" fillId="0" borderId="0" xfId="0" applyFont="1" applyBorder="1"/>
    <xf numFmtId="164" fontId="2" fillId="3" borderId="14" xfId="1" applyFont="1" applyFill="1" applyBorder="1"/>
    <xf numFmtId="165" fontId="2" fillId="3" borderId="13" xfId="1" applyNumberFormat="1" applyFont="1" applyFill="1" applyBorder="1"/>
    <xf numFmtId="164" fontId="2" fillId="3" borderId="12" xfId="1" applyFont="1" applyFill="1" applyBorder="1"/>
    <xf numFmtId="3" fontId="0" fillId="0" borderId="0" xfId="0" applyNumberFormat="1" applyBorder="1"/>
    <xf numFmtId="164" fontId="1" fillId="2" borderId="0" xfId="1" applyFont="1" applyFill="1" applyBorder="1"/>
    <xf numFmtId="0" fontId="2" fillId="3" borderId="15" xfId="0" applyFont="1" applyFill="1" applyBorder="1" applyAlignment="1">
      <alignment horizontal="center"/>
    </xf>
    <xf numFmtId="164" fontId="2" fillId="3" borderId="16" xfId="1" applyFont="1" applyFill="1" applyBorder="1"/>
    <xf numFmtId="165" fontId="2" fillId="3" borderId="17" xfId="1" applyNumberFormat="1" applyFont="1" applyFill="1" applyBorder="1"/>
    <xf numFmtId="164" fontId="2" fillId="3" borderId="18" xfId="1" applyFont="1" applyFill="1" applyBorder="1"/>
    <xf numFmtId="164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3" fontId="0" fillId="0" borderId="6" xfId="0" applyNumberFormat="1" applyFill="1" applyBorder="1"/>
    <xf numFmtId="164" fontId="1" fillId="0" borderId="7" xfId="1" applyFont="1" applyFill="1" applyBorder="1"/>
    <xf numFmtId="0" fontId="0" fillId="0" borderId="12" xfId="0" applyBorder="1"/>
    <xf numFmtId="0" fontId="0" fillId="0" borderId="13" xfId="0" applyBorder="1"/>
    <xf numFmtId="164" fontId="1" fillId="0" borderId="12" xfId="1" applyFont="1" applyFill="1" applyBorder="1"/>
    <xf numFmtId="3" fontId="0" fillId="0" borderId="13" xfId="0" applyNumberFormat="1" applyFill="1" applyBorder="1"/>
    <xf numFmtId="164" fontId="1" fillId="4" borderId="7" xfId="1" applyFont="1" applyFill="1" applyBorder="1"/>
    <xf numFmtId="3" fontId="0" fillId="4" borderId="6" xfId="0" applyNumberFormat="1" applyFill="1" applyBorder="1"/>
    <xf numFmtId="164" fontId="1" fillId="4" borderId="11" xfId="1" applyFont="1" applyFill="1" applyBorder="1"/>
    <xf numFmtId="3" fontId="0" fillId="4" borderId="10" xfId="0" applyNumberFormat="1" applyFill="1" applyBorder="1"/>
    <xf numFmtId="164" fontId="2" fillId="4" borderId="7" xfId="1" applyFont="1" applyFill="1" applyBorder="1"/>
    <xf numFmtId="3" fontId="2" fillId="4" borderId="6" xfId="0" applyNumberFormat="1" applyFont="1" applyFill="1" applyBorder="1"/>
    <xf numFmtId="164" fontId="1" fillId="4" borderId="12" xfId="1" applyFont="1" applyFill="1" applyBorder="1"/>
    <xf numFmtId="3" fontId="0" fillId="4" borderId="13" xfId="0" applyNumberFormat="1" applyFill="1" applyBorder="1"/>
    <xf numFmtId="164" fontId="2" fillId="4" borderId="11" xfId="1" applyFont="1" applyFill="1" applyBorder="1"/>
    <xf numFmtId="3" fontId="2" fillId="4" borderId="10" xfId="0" applyNumberFormat="1" applyFont="1" applyFill="1" applyBorder="1"/>
    <xf numFmtId="164" fontId="2" fillId="4" borderId="9" xfId="1" applyFont="1" applyFill="1" applyBorder="1"/>
    <xf numFmtId="165" fontId="2" fillId="4" borderId="10" xfId="1" applyNumberFormat="1" applyFont="1" applyFill="1" applyBorder="1"/>
    <xf numFmtId="3" fontId="2" fillId="0" borderId="9" xfId="0" applyNumberFormat="1" applyFont="1" applyBorder="1"/>
    <xf numFmtId="3" fontId="0" fillId="0" borderId="14" xfId="0" applyNumberFormat="1" applyBorder="1"/>
    <xf numFmtId="165" fontId="2" fillId="0" borderId="9" xfId="1" applyNumberFormat="1" applyFont="1" applyBorder="1"/>
    <xf numFmtId="165" fontId="2" fillId="3" borderId="0" xfId="1" applyNumberFormat="1" applyFont="1" applyFill="1" applyBorder="1"/>
    <xf numFmtId="3" fontId="0" fillId="0" borderId="9" xfId="0" applyNumberFormat="1" applyBorder="1"/>
    <xf numFmtId="3" fontId="2" fillId="0" borderId="0" xfId="0" applyNumberFormat="1" applyFont="1" applyBorder="1"/>
    <xf numFmtId="165" fontId="2" fillId="3" borderId="14" xfId="1" applyNumberFormat="1" applyFont="1" applyFill="1" applyBorder="1"/>
    <xf numFmtId="165" fontId="2" fillId="3" borderId="16" xfId="1" applyNumberFormat="1" applyFont="1" applyFill="1" applyBorder="1"/>
    <xf numFmtId="164" fontId="0" fillId="0" borderId="0" xfId="1" applyFont="1" applyBorder="1"/>
    <xf numFmtId="164" fontId="0" fillId="0" borderId="14" xfId="1" applyFont="1" applyBorder="1"/>
    <xf numFmtId="164" fontId="0" fillId="0" borderId="0" xfId="1" applyFont="1" applyFill="1" applyBorder="1"/>
    <xf numFmtId="164" fontId="0" fillId="0" borderId="9" xfId="1" applyFont="1" applyBorder="1"/>
    <xf numFmtId="0" fontId="2" fillId="2" borderId="0" xfId="0" applyFont="1" applyFill="1" applyBorder="1" applyAlignment="1">
      <alignment horizontal="center"/>
    </xf>
    <xf numFmtId="164" fontId="2" fillId="2" borderId="9" xfId="1" applyFont="1" applyFill="1" applyBorder="1"/>
    <xf numFmtId="164" fontId="1" fillId="2" borderId="14" xfId="1" applyFont="1" applyFill="1" applyBorder="1"/>
    <xf numFmtId="164" fontId="1" fillId="2" borderId="9" xfId="1" applyFont="1" applyFill="1" applyBorder="1"/>
    <xf numFmtId="164" fontId="2" fillId="2" borderId="0" xfId="1" applyFont="1" applyFill="1" applyBorder="1"/>
    <xf numFmtId="164" fontId="0" fillId="0" borderId="7" xfId="1" applyFont="1" applyBorder="1"/>
    <xf numFmtId="164" fontId="0" fillId="0" borderId="12" xfId="1" applyFont="1" applyBorder="1"/>
    <xf numFmtId="164" fontId="0" fillId="0" borderId="7" xfId="1" applyFont="1" applyFill="1" applyBorder="1"/>
    <xf numFmtId="164" fontId="0" fillId="0" borderId="11" xfId="1" applyFont="1" applyBorder="1"/>
    <xf numFmtId="0" fontId="5" fillId="0" borderId="0" xfId="0" applyFont="1"/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7" fillId="0" borderId="0" xfId="1" applyFont="1" applyAlignment="1">
      <alignment vertical="center"/>
    </xf>
    <xf numFmtId="164" fontId="6" fillId="0" borderId="0" xfId="1" applyFont="1"/>
    <xf numFmtId="164" fontId="4" fillId="0" borderId="0" xfId="1" applyFont="1"/>
    <xf numFmtId="164" fontId="1" fillId="0" borderId="0" xfId="1" applyFont="1"/>
    <xf numFmtId="164" fontId="0" fillId="0" borderId="0" xfId="0" applyNumberFormat="1" applyFont="1"/>
    <xf numFmtId="0" fontId="0" fillId="0" borderId="0" xfId="0" applyFont="1"/>
    <xf numFmtId="164" fontId="0" fillId="0" borderId="0" xfId="1" applyFont="1" applyAlignment="1">
      <alignment horizontal="center"/>
    </xf>
    <xf numFmtId="0" fontId="2" fillId="0" borderId="7" xfId="0" applyFont="1" applyFill="1" applyBorder="1" applyAlignment="1"/>
    <xf numFmtId="0" fontId="5" fillId="0" borderId="1" xfId="0" applyFont="1" applyFill="1" applyBorder="1"/>
    <xf numFmtId="0" fontId="8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7"/>
  <sheetViews>
    <sheetView showGridLines="0" tabSelected="1" workbookViewId="0">
      <selection activeCell="D18" sqref="D18"/>
    </sheetView>
  </sheetViews>
  <sheetFormatPr baseColWidth="10" defaultRowHeight="15"/>
  <cols>
    <col min="1" max="1" width="30" customWidth="1"/>
    <col min="2" max="2" width="14.140625" customWidth="1"/>
    <col min="3" max="3" width="10.5703125" customWidth="1"/>
    <col min="4" max="4" width="14.140625" customWidth="1"/>
    <col min="5" max="5" width="10.5703125" customWidth="1"/>
    <col min="6" max="6" width="14.140625" customWidth="1"/>
    <col min="7" max="7" width="10.5703125" customWidth="1"/>
    <col min="8" max="8" width="14.140625" customWidth="1"/>
    <col min="9" max="9" width="10.5703125" customWidth="1"/>
    <col min="10" max="10" width="14.140625" customWidth="1"/>
    <col min="11" max="11" width="11.28515625" customWidth="1"/>
    <col min="12" max="12" width="14.140625" customWidth="1"/>
    <col min="13" max="13" width="10.5703125" customWidth="1"/>
    <col min="14" max="14" width="14.140625" customWidth="1"/>
    <col min="15" max="15" width="10.5703125" customWidth="1"/>
    <col min="16" max="16" width="14.140625" customWidth="1"/>
    <col min="17" max="17" width="10.5703125" customWidth="1"/>
    <col min="18" max="18" width="14.140625" customWidth="1"/>
    <col min="19" max="19" width="10.5703125" bestFit="1" customWidth="1"/>
    <col min="20" max="20" width="14.42578125" style="57" customWidth="1"/>
    <col min="21" max="21" width="10.5703125" bestFit="1" customWidth="1"/>
    <col min="22" max="22" width="15.140625" bestFit="1" customWidth="1"/>
    <col min="23" max="23" width="11.5703125" bestFit="1" customWidth="1"/>
    <col min="24" max="24" width="14.140625" hidden="1" customWidth="1"/>
    <col min="25" max="25" width="0" hidden="1" customWidth="1"/>
  </cols>
  <sheetData>
    <row r="2" spans="1:26" ht="18.75">
      <c r="A2" s="115" t="s">
        <v>52</v>
      </c>
    </row>
    <row r="3" spans="1:26" ht="21">
      <c r="A3" s="1" t="s">
        <v>0</v>
      </c>
      <c r="B3" s="1"/>
      <c r="C3" s="1"/>
      <c r="D3" s="1"/>
      <c r="E3" s="1"/>
      <c r="F3" s="1"/>
      <c r="G3" s="1"/>
      <c r="H3" s="1"/>
      <c r="I3" s="1"/>
      <c r="R3" s="56"/>
    </row>
    <row r="4" spans="1:26" ht="15.75">
      <c r="A4" s="114" t="s">
        <v>1</v>
      </c>
      <c r="B4" s="118" t="s">
        <v>2</v>
      </c>
      <c r="C4" s="117"/>
      <c r="D4" s="116" t="s">
        <v>3</v>
      </c>
      <c r="E4" s="117"/>
      <c r="F4" s="116" t="s">
        <v>4</v>
      </c>
      <c r="G4" s="117"/>
      <c r="H4" s="116" t="s">
        <v>5</v>
      </c>
      <c r="I4" s="117"/>
      <c r="J4" s="116" t="s">
        <v>6</v>
      </c>
      <c r="K4" s="117"/>
      <c r="L4" s="116" t="s">
        <v>51</v>
      </c>
      <c r="M4" s="118"/>
      <c r="N4" s="116" t="s">
        <v>53</v>
      </c>
      <c r="O4" s="117"/>
      <c r="P4" s="116" t="s">
        <v>55</v>
      </c>
      <c r="Q4" s="118"/>
      <c r="R4" s="116" t="s">
        <v>56</v>
      </c>
      <c r="S4" s="117"/>
      <c r="T4" s="116" t="s">
        <v>59</v>
      </c>
      <c r="U4" s="117"/>
      <c r="V4" s="119" t="s">
        <v>7</v>
      </c>
      <c r="W4" s="120"/>
      <c r="X4" s="116" t="s">
        <v>50</v>
      </c>
      <c r="Y4" s="117"/>
    </row>
    <row r="5" spans="1:26">
      <c r="A5" s="3"/>
      <c r="B5" s="4" t="s">
        <v>8</v>
      </c>
      <c r="C5" s="5" t="s">
        <v>9</v>
      </c>
      <c r="D5" s="6" t="s">
        <v>8</v>
      </c>
      <c r="E5" s="5" t="s">
        <v>9</v>
      </c>
      <c r="F5" s="6" t="s">
        <v>8</v>
      </c>
      <c r="G5" s="5" t="s">
        <v>9</v>
      </c>
      <c r="H5" s="6" t="s">
        <v>8</v>
      </c>
      <c r="I5" s="5" t="s">
        <v>9</v>
      </c>
      <c r="J5" s="6" t="s">
        <v>8</v>
      </c>
      <c r="K5" s="5" t="s">
        <v>9</v>
      </c>
      <c r="L5" s="6" t="s">
        <v>8</v>
      </c>
      <c r="M5" s="4" t="s">
        <v>9</v>
      </c>
      <c r="N5" s="6" t="s">
        <v>8</v>
      </c>
      <c r="O5" s="5" t="s">
        <v>9</v>
      </c>
      <c r="P5" s="6" t="s">
        <v>8</v>
      </c>
      <c r="Q5" s="4" t="s">
        <v>9</v>
      </c>
      <c r="R5" s="6" t="s">
        <v>8</v>
      </c>
      <c r="S5" s="5" t="s">
        <v>9</v>
      </c>
      <c r="T5" s="6" t="s">
        <v>8</v>
      </c>
      <c r="U5" s="5" t="s">
        <v>9</v>
      </c>
      <c r="V5" s="89"/>
      <c r="W5" s="7"/>
      <c r="X5" s="6" t="s">
        <v>8</v>
      </c>
      <c r="Y5" s="5" t="s">
        <v>9</v>
      </c>
    </row>
    <row r="6" spans="1:26" ht="18" customHeight="1">
      <c r="A6" s="8" t="s">
        <v>10</v>
      </c>
      <c r="B6" s="9">
        <v>6587.02</v>
      </c>
      <c r="C6" s="10"/>
      <c r="D6" s="11">
        <v>74780</v>
      </c>
      <c r="E6" s="10"/>
      <c r="F6" s="11">
        <v>1700</v>
      </c>
      <c r="G6" s="10"/>
      <c r="H6" s="11">
        <v>89083.19</v>
      </c>
      <c r="I6" s="10">
        <v>0</v>
      </c>
      <c r="J6" s="11">
        <v>1740</v>
      </c>
      <c r="K6" s="10">
        <v>0</v>
      </c>
      <c r="L6" s="9">
        <v>1157</v>
      </c>
      <c r="M6" s="9"/>
      <c r="N6" s="11">
        <v>8551</v>
      </c>
      <c r="O6" s="10">
        <v>0</v>
      </c>
      <c r="P6" s="9">
        <v>1510</v>
      </c>
      <c r="Q6" s="9">
        <v>0</v>
      </c>
      <c r="R6" s="11">
        <v>514572.25</v>
      </c>
      <c r="S6" s="10">
        <v>0</v>
      </c>
      <c r="T6" s="11">
        <v>2725</v>
      </c>
      <c r="U6" s="10"/>
      <c r="V6" s="9">
        <f>SUM(B6:U6)</f>
        <v>702405.46</v>
      </c>
      <c r="W6" s="10">
        <f>+C6+E6+G6+I6+K6+M6+O6+Q6+S6</f>
        <v>0</v>
      </c>
      <c r="X6" s="11">
        <f>+V6/5</f>
        <v>140481.092</v>
      </c>
      <c r="Y6" s="10">
        <v>0</v>
      </c>
      <c r="Z6" s="56"/>
    </row>
    <row r="7" spans="1:26" ht="18" customHeight="1">
      <c r="A7" s="16" t="s">
        <v>11</v>
      </c>
      <c r="B7" s="17">
        <v>6066115</v>
      </c>
      <c r="C7" s="18">
        <v>405334</v>
      </c>
      <c r="D7" s="19">
        <v>5607435</v>
      </c>
      <c r="E7" s="18">
        <v>375580</v>
      </c>
      <c r="F7" s="19">
        <v>6499115</v>
      </c>
      <c r="G7" s="18">
        <v>434103</v>
      </c>
      <c r="H7" s="19">
        <v>5036175</v>
      </c>
      <c r="I7" s="18">
        <v>336737</v>
      </c>
      <c r="J7" s="19">
        <v>5962355</v>
      </c>
      <c r="K7" s="18">
        <v>399549</v>
      </c>
      <c r="L7" s="85">
        <v>5670630</v>
      </c>
      <c r="M7" s="50">
        <v>378045</v>
      </c>
      <c r="N7" s="94">
        <v>5885900</v>
      </c>
      <c r="O7" s="18">
        <v>393598</v>
      </c>
      <c r="P7" s="85">
        <v>6062805</v>
      </c>
      <c r="Q7" s="50">
        <v>406068</v>
      </c>
      <c r="R7" s="94">
        <v>5235285</v>
      </c>
      <c r="S7" s="18">
        <v>349309</v>
      </c>
      <c r="T7" s="94">
        <v>6174995</v>
      </c>
      <c r="U7" s="18">
        <v>411781</v>
      </c>
      <c r="V7" s="51">
        <f>+B7+D7+F7+H7+J7+L7+N7+P7+R7+T7</f>
        <v>58200810</v>
      </c>
      <c r="W7" s="20">
        <f>+C7+E7+G7+I7+K7+M7+O7+Q7+S7+U7</f>
        <v>3890104</v>
      </c>
      <c r="X7" s="65">
        <f t="shared" ref="X7:Y22" si="0">+V7/5</f>
        <v>11640162</v>
      </c>
      <c r="Y7" s="66">
        <f>+W7/5</f>
        <v>778020.8</v>
      </c>
    </row>
    <row r="8" spans="1:26" ht="18" customHeight="1">
      <c r="A8" s="16" t="s">
        <v>12</v>
      </c>
      <c r="B8" s="61">
        <v>0</v>
      </c>
      <c r="C8" s="62">
        <v>0</v>
      </c>
      <c r="D8" s="21">
        <v>7305</v>
      </c>
      <c r="E8" s="22">
        <v>487</v>
      </c>
      <c r="F8" s="21">
        <v>18450</v>
      </c>
      <c r="G8" s="22">
        <v>1230</v>
      </c>
      <c r="H8" s="21">
        <v>9750</v>
      </c>
      <c r="I8" s="22">
        <v>650</v>
      </c>
      <c r="J8" s="21">
        <v>4125</v>
      </c>
      <c r="K8" s="22">
        <v>275</v>
      </c>
      <c r="L8" s="86">
        <v>0</v>
      </c>
      <c r="M8" s="78">
        <v>0</v>
      </c>
      <c r="N8" s="95">
        <v>0</v>
      </c>
      <c r="O8" s="22">
        <v>0</v>
      </c>
      <c r="P8" s="86">
        <v>900</v>
      </c>
      <c r="Q8" s="78">
        <v>60</v>
      </c>
      <c r="R8" s="95">
        <v>11580</v>
      </c>
      <c r="S8" s="22">
        <v>772</v>
      </c>
      <c r="T8" s="95">
        <v>8205</v>
      </c>
      <c r="U8" s="22">
        <v>547</v>
      </c>
      <c r="V8" s="91">
        <f t="shared" ref="V8:V50" si="1">+B8+D8+F8+H8+J8+L8+N8+P8+R8+T8</f>
        <v>60315</v>
      </c>
      <c r="W8" s="23">
        <f t="shared" ref="W8:W48" si="2">+C8+E8+G8+I8+K8+M8+O8+Q8+S8+U8</f>
        <v>4021</v>
      </c>
      <c r="X8" s="71">
        <f t="shared" si="0"/>
        <v>12063</v>
      </c>
      <c r="Y8" s="72">
        <f t="shared" si="0"/>
        <v>804.2</v>
      </c>
    </row>
    <row r="9" spans="1:26" s="25" customFormat="1" ht="18" customHeight="1" thickBot="1">
      <c r="A9" s="24" t="s">
        <v>13</v>
      </c>
      <c r="B9" s="12">
        <f>SUM(B7:B7)</f>
        <v>6066115</v>
      </c>
      <c r="C9" s="13">
        <f>SUM(C7:C7)</f>
        <v>405334</v>
      </c>
      <c r="D9" s="12">
        <f t="shared" ref="D9:Q9" si="3">SUM(D7:D8)</f>
        <v>5614740</v>
      </c>
      <c r="E9" s="13">
        <f t="shared" si="3"/>
        <v>376067</v>
      </c>
      <c r="F9" s="12">
        <f t="shared" si="3"/>
        <v>6517565</v>
      </c>
      <c r="G9" s="13">
        <f t="shared" si="3"/>
        <v>435333</v>
      </c>
      <c r="H9" s="12">
        <f t="shared" si="3"/>
        <v>5045925</v>
      </c>
      <c r="I9" s="13">
        <f t="shared" si="3"/>
        <v>337387</v>
      </c>
      <c r="J9" s="12">
        <f t="shared" si="3"/>
        <v>5966480</v>
      </c>
      <c r="K9" s="13">
        <f t="shared" si="3"/>
        <v>399824</v>
      </c>
      <c r="L9" s="12">
        <f t="shared" si="3"/>
        <v>5670630</v>
      </c>
      <c r="M9" s="77">
        <f t="shared" si="3"/>
        <v>378045</v>
      </c>
      <c r="N9" s="14">
        <f t="shared" si="3"/>
        <v>5885900</v>
      </c>
      <c r="O9" s="13">
        <f t="shared" si="3"/>
        <v>393598</v>
      </c>
      <c r="P9" s="12">
        <f t="shared" si="3"/>
        <v>6063705</v>
      </c>
      <c r="Q9" s="77">
        <f t="shared" si="3"/>
        <v>406128</v>
      </c>
      <c r="R9" s="14">
        <f>SUM(R7:R8)</f>
        <v>5246865</v>
      </c>
      <c r="S9" s="13">
        <f>SUM(S7:S8)</f>
        <v>350081</v>
      </c>
      <c r="T9" s="14">
        <f>SUM(T7:T8)</f>
        <v>6183200</v>
      </c>
      <c r="U9" s="13">
        <f>SUM(U7:U8)</f>
        <v>412328</v>
      </c>
      <c r="V9" s="90">
        <f t="shared" si="1"/>
        <v>58261125</v>
      </c>
      <c r="W9" s="15">
        <f t="shared" si="2"/>
        <v>3894125</v>
      </c>
      <c r="X9" s="75">
        <f t="shared" si="0"/>
        <v>11652225</v>
      </c>
      <c r="Y9" s="74">
        <f t="shared" si="0"/>
        <v>778825</v>
      </c>
    </row>
    <row r="10" spans="1:26" ht="18" customHeight="1">
      <c r="A10" s="16" t="s">
        <v>14</v>
      </c>
      <c r="B10" s="17">
        <v>4212355</v>
      </c>
      <c r="C10" s="18">
        <v>284704</v>
      </c>
      <c r="D10" s="19">
        <v>4312415</v>
      </c>
      <c r="E10" s="18">
        <v>291390</v>
      </c>
      <c r="F10" s="19">
        <v>5112675</v>
      </c>
      <c r="G10" s="18">
        <v>344809</v>
      </c>
      <c r="H10" s="19">
        <v>4153180</v>
      </c>
      <c r="I10" s="18">
        <v>279657</v>
      </c>
      <c r="J10" s="19">
        <v>4936255</v>
      </c>
      <c r="K10" s="18">
        <v>329150</v>
      </c>
      <c r="L10" s="85">
        <v>4472340</v>
      </c>
      <c r="M10" s="50">
        <v>299210</v>
      </c>
      <c r="N10" s="94">
        <v>4883085</v>
      </c>
      <c r="O10" s="18">
        <v>328033</v>
      </c>
      <c r="P10" s="85">
        <v>4872170</v>
      </c>
      <c r="Q10" s="50">
        <v>326403</v>
      </c>
      <c r="R10" s="94">
        <v>4631665</v>
      </c>
      <c r="S10" s="18">
        <v>311553</v>
      </c>
      <c r="T10" s="94">
        <v>5165720</v>
      </c>
      <c r="U10" s="18">
        <v>346815</v>
      </c>
      <c r="V10" s="51">
        <f t="shared" si="1"/>
        <v>46751860</v>
      </c>
      <c r="W10" s="20">
        <f t="shared" si="2"/>
        <v>3141724</v>
      </c>
      <c r="X10" s="65">
        <f t="shared" si="0"/>
        <v>9350372</v>
      </c>
      <c r="Y10" s="66">
        <f t="shared" si="0"/>
        <v>628344.80000000005</v>
      </c>
    </row>
    <row r="11" spans="1:26" ht="18" customHeight="1">
      <c r="A11" s="16" t="s">
        <v>15</v>
      </c>
      <c r="B11" s="17">
        <v>1609575</v>
      </c>
      <c r="C11" s="18">
        <v>107295</v>
      </c>
      <c r="D11" s="19">
        <v>1738320</v>
      </c>
      <c r="E11" s="18">
        <v>115873</v>
      </c>
      <c r="F11" s="19">
        <v>1745500</v>
      </c>
      <c r="G11" s="18">
        <v>116360</v>
      </c>
      <c r="H11" s="19">
        <v>1243555</v>
      </c>
      <c r="I11" s="18">
        <v>82904</v>
      </c>
      <c r="J11" s="19">
        <v>1496000</v>
      </c>
      <c r="K11" s="18">
        <v>99727</v>
      </c>
      <c r="L11" s="85">
        <v>1431180</v>
      </c>
      <c r="M11" s="50">
        <v>95405</v>
      </c>
      <c r="N11" s="94">
        <v>1489118</v>
      </c>
      <c r="O11" s="18">
        <v>99399</v>
      </c>
      <c r="P11" s="85">
        <v>1547810</v>
      </c>
      <c r="Q11" s="50">
        <v>103186</v>
      </c>
      <c r="R11" s="94">
        <v>1438755</v>
      </c>
      <c r="S11" s="18">
        <v>95904</v>
      </c>
      <c r="T11" s="94">
        <v>1654635</v>
      </c>
      <c r="U11" s="18">
        <v>110304</v>
      </c>
      <c r="V11" s="51">
        <f t="shared" si="1"/>
        <v>15394448</v>
      </c>
      <c r="W11" s="20">
        <f t="shared" si="2"/>
        <v>1026357</v>
      </c>
      <c r="X11" s="65">
        <f t="shared" si="0"/>
        <v>3078889.6</v>
      </c>
      <c r="Y11" s="66">
        <f t="shared" si="0"/>
        <v>205271.4</v>
      </c>
    </row>
    <row r="12" spans="1:26" ht="18" customHeight="1">
      <c r="A12" s="16" t="s">
        <v>16</v>
      </c>
      <c r="B12">
        <v>0</v>
      </c>
      <c r="C12">
        <v>0</v>
      </c>
      <c r="D12" s="19">
        <v>3525</v>
      </c>
      <c r="E12" s="18">
        <v>235</v>
      </c>
      <c r="F12" s="19">
        <v>28320</v>
      </c>
      <c r="G12" s="18">
        <v>1887</v>
      </c>
      <c r="H12" s="19">
        <v>18360</v>
      </c>
      <c r="I12" s="18">
        <v>1224</v>
      </c>
      <c r="J12" s="19">
        <v>18975</v>
      </c>
      <c r="K12" s="18">
        <v>1265</v>
      </c>
      <c r="L12" s="85">
        <v>0</v>
      </c>
      <c r="M12" s="50">
        <v>0</v>
      </c>
      <c r="N12" s="94">
        <v>0</v>
      </c>
      <c r="O12" s="18">
        <v>0</v>
      </c>
      <c r="P12" s="85">
        <v>0</v>
      </c>
      <c r="Q12" s="50">
        <v>0</v>
      </c>
      <c r="R12" s="94">
        <v>17880</v>
      </c>
      <c r="S12" s="18">
        <v>1192</v>
      </c>
      <c r="T12" s="94">
        <v>14790</v>
      </c>
      <c r="U12" s="18">
        <v>986</v>
      </c>
      <c r="V12" s="51">
        <f t="shared" si="1"/>
        <v>101850</v>
      </c>
      <c r="W12" s="20">
        <f t="shared" si="2"/>
        <v>6789</v>
      </c>
      <c r="X12" s="65">
        <f>+V12/4</f>
        <v>25462.5</v>
      </c>
      <c r="Y12" s="66">
        <f>+W12/4</f>
        <v>1697.25</v>
      </c>
    </row>
    <row r="13" spans="1:26" ht="18" customHeight="1">
      <c r="A13" s="16" t="s">
        <v>17</v>
      </c>
      <c r="B13" s="26">
        <v>818320</v>
      </c>
      <c r="C13" s="22">
        <v>54486</v>
      </c>
      <c r="D13" s="21">
        <v>689615</v>
      </c>
      <c r="E13" s="22">
        <v>45968</v>
      </c>
      <c r="F13" s="21">
        <v>577765</v>
      </c>
      <c r="G13" s="22">
        <v>38511</v>
      </c>
      <c r="H13" s="21">
        <v>502360</v>
      </c>
      <c r="I13" s="22">
        <v>33483</v>
      </c>
      <c r="J13" s="21">
        <v>613080</v>
      </c>
      <c r="K13" s="22">
        <v>41269</v>
      </c>
      <c r="L13" s="86">
        <v>610620</v>
      </c>
      <c r="M13" s="78">
        <v>40705</v>
      </c>
      <c r="N13" s="95">
        <v>683190</v>
      </c>
      <c r="O13" s="22">
        <v>45541</v>
      </c>
      <c r="P13" s="86">
        <v>665920</v>
      </c>
      <c r="Q13" s="78">
        <v>44394</v>
      </c>
      <c r="R13" s="95">
        <v>570840</v>
      </c>
      <c r="S13" s="22">
        <v>38056</v>
      </c>
      <c r="T13" s="95">
        <v>705315</v>
      </c>
      <c r="U13" s="22">
        <v>47019</v>
      </c>
      <c r="V13" s="91">
        <f t="shared" si="1"/>
        <v>6437025</v>
      </c>
      <c r="W13" s="23">
        <f t="shared" si="2"/>
        <v>429432</v>
      </c>
      <c r="X13" s="71">
        <f t="shared" si="0"/>
        <v>1287405</v>
      </c>
      <c r="Y13" s="72">
        <f t="shared" si="0"/>
        <v>85886.399999999994</v>
      </c>
    </row>
    <row r="14" spans="1:26" s="25" customFormat="1" ht="18" customHeight="1" thickBot="1">
      <c r="A14" s="24" t="s">
        <v>18</v>
      </c>
      <c r="B14" s="12">
        <f t="shared" ref="B14:Q14" si="4">SUM(B10:B13)</f>
        <v>6640250</v>
      </c>
      <c r="C14" s="13">
        <f t="shared" si="4"/>
        <v>446485</v>
      </c>
      <c r="D14" s="14">
        <f t="shared" si="4"/>
        <v>6743875</v>
      </c>
      <c r="E14" s="13">
        <f t="shared" si="4"/>
        <v>453466</v>
      </c>
      <c r="F14" s="14">
        <f t="shared" si="4"/>
        <v>7464260</v>
      </c>
      <c r="G14" s="13">
        <f t="shared" si="4"/>
        <v>501567</v>
      </c>
      <c r="H14" s="14">
        <f t="shared" si="4"/>
        <v>5917455</v>
      </c>
      <c r="I14" s="13">
        <f t="shared" si="4"/>
        <v>397268</v>
      </c>
      <c r="J14" s="14">
        <f t="shared" si="4"/>
        <v>7064310</v>
      </c>
      <c r="K14" s="13">
        <f t="shared" si="4"/>
        <v>471411</v>
      </c>
      <c r="L14" s="12">
        <f t="shared" si="4"/>
        <v>6514140</v>
      </c>
      <c r="M14" s="77">
        <f t="shared" si="4"/>
        <v>435320</v>
      </c>
      <c r="N14" s="14">
        <f t="shared" si="4"/>
        <v>7055393</v>
      </c>
      <c r="O14" s="13">
        <f t="shared" si="4"/>
        <v>472973</v>
      </c>
      <c r="P14" s="12">
        <f t="shared" si="4"/>
        <v>7085900</v>
      </c>
      <c r="Q14" s="77">
        <f t="shared" si="4"/>
        <v>473983</v>
      </c>
      <c r="R14" s="14">
        <f>SUM(R10:R13)</f>
        <v>6659140</v>
      </c>
      <c r="S14" s="13">
        <f>SUM(S10:S13)</f>
        <v>446705</v>
      </c>
      <c r="T14" s="14">
        <f>SUM(T10:T13)</f>
        <v>7540460</v>
      </c>
      <c r="U14" s="13">
        <f>SUM(U10:U13)</f>
        <v>505124</v>
      </c>
      <c r="V14" s="90">
        <f t="shared" si="1"/>
        <v>68685183</v>
      </c>
      <c r="W14" s="15">
        <f t="shared" si="2"/>
        <v>4604302</v>
      </c>
      <c r="X14" s="73">
        <f t="shared" si="0"/>
        <v>13737036.6</v>
      </c>
      <c r="Y14" s="74">
        <f t="shared" si="0"/>
        <v>920860.4</v>
      </c>
    </row>
    <row r="15" spans="1:26" ht="18" customHeight="1">
      <c r="A15" s="16" t="s">
        <v>19</v>
      </c>
      <c r="B15" s="17">
        <v>2997285</v>
      </c>
      <c r="C15" s="18">
        <v>199816</v>
      </c>
      <c r="D15" s="19">
        <v>2836395</v>
      </c>
      <c r="E15" s="18">
        <v>189092</v>
      </c>
      <c r="F15" s="19">
        <v>3205485</v>
      </c>
      <c r="G15" s="18">
        <v>213702</v>
      </c>
      <c r="H15" s="19">
        <v>2637645</v>
      </c>
      <c r="I15" s="18">
        <v>175840</v>
      </c>
      <c r="J15" s="19">
        <v>3107990</v>
      </c>
      <c r="K15" s="18">
        <v>207195</v>
      </c>
      <c r="L15" s="85">
        <v>3024465</v>
      </c>
      <c r="M15" s="50">
        <v>201635</v>
      </c>
      <c r="N15" s="94">
        <v>3125480</v>
      </c>
      <c r="O15" s="18">
        <v>208337</v>
      </c>
      <c r="P15" s="85">
        <v>3498915</v>
      </c>
      <c r="Q15" s="50">
        <v>233239</v>
      </c>
      <c r="R15" s="94">
        <v>3014930</v>
      </c>
      <c r="S15" s="18">
        <v>200977</v>
      </c>
      <c r="T15" s="94">
        <v>3369770</v>
      </c>
      <c r="U15" s="18">
        <v>224626</v>
      </c>
      <c r="V15" s="51">
        <f t="shared" si="1"/>
        <v>30818360</v>
      </c>
      <c r="W15" s="20">
        <f t="shared" si="2"/>
        <v>2054459</v>
      </c>
      <c r="X15" s="65">
        <f t="shared" si="0"/>
        <v>6163672</v>
      </c>
      <c r="Y15" s="66">
        <f t="shared" si="0"/>
        <v>410891.8</v>
      </c>
    </row>
    <row r="16" spans="1:26" ht="18" customHeight="1">
      <c r="A16" s="16" t="s">
        <v>20</v>
      </c>
      <c r="B16" s="17">
        <v>30090</v>
      </c>
      <c r="C16" s="18">
        <v>2005</v>
      </c>
      <c r="D16" s="19">
        <v>34785</v>
      </c>
      <c r="E16" s="18">
        <v>2319</v>
      </c>
      <c r="F16" s="19">
        <v>44700</v>
      </c>
      <c r="G16" s="18">
        <v>2980</v>
      </c>
      <c r="H16" s="19">
        <v>39060</v>
      </c>
      <c r="I16" s="18">
        <v>2604</v>
      </c>
      <c r="J16" s="19">
        <v>43980</v>
      </c>
      <c r="K16" s="18">
        <v>2932</v>
      </c>
      <c r="L16" s="85">
        <v>38115</v>
      </c>
      <c r="M16" s="50">
        <v>2541</v>
      </c>
      <c r="N16" s="94">
        <v>39765</v>
      </c>
      <c r="O16" s="18">
        <v>2651</v>
      </c>
      <c r="P16" s="85">
        <v>45195</v>
      </c>
      <c r="Q16" s="50">
        <v>3013</v>
      </c>
      <c r="R16" s="94">
        <v>39360</v>
      </c>
      <c r="S16" s="18">
        <v>2624</v>
      </c>
      <c r="T16" s="94">
        <v>38145</v>
      </c>
      <c r="U16" s="18">
        <v>2543</v>
      </c>
      <c r="V16" s="51">
        <f t="shared" si="1"/>
        <v>393195</v>
      </c>
      <c r="W16" s="20">
        <f t="shared" si="2"/>
        <v>26212</v>
      </c>
      <c r="X16" s="65">
        <f t="shared" si="0"/>
        <v>78639</v>
      </c>
      <c r="Y16" s="66">
        <f t="shared" si="0"/>
        <v>5242.3999999999996</v>
      </c>
    </row>
    <row r="17" spans="1:25" ht="18" customHeight="1">
      <c r="A17" s="16" t="s">
        <v>21</v>
      </c>
      <c r="B17" s="17">
        <v>2310</v>
      </c>
      <c r="C17" s="18">
        <v>154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87">
        <v>0</v>
      </c>
      <c r="M17" s="44">
        <v>0</v>
      </c>
      <c r="N17" s="96">
        <v>0</v>
      </c>
      <c r="O17" s="59">
        <v>0</v>
      </c>
      <c r="P17" s="87">
        <v>0</v>
      </c>
      <c r="Q17" s="44">
        <v>0</v>
      </c>
      <c r="R17" s="96">
        <v>0</v>
      </c>
      <c r="S17" s="59">
        <v>0</v>
      </c>
      <c r="T17" s="96">
        <v>0</v>
      </c>
      <c r="U17" s="59">
        <v>0</v>
      </c>
      <c r="V17" s="51">
        <f t="shared" si="1"/>
        <v>2310</v>
      </c>
      <c r="W17" s="20">
        <f t="shared" si="2"/>
        <v>154</v>
      </c>
      <c r="X17" s="65">
        <f>+V17/1</f>
        <v>2310</v>
      </c>
      <c r="Y17" s="66">
        <f>+W17/1</f>
        <v>154</v>
      </c>
    </row>
    <row r="18" spans="1:25" ht="18" customHeight="1">
      <c r="A18" s="16" t="s">
        <v>22</v>
      </c>
      <c r="B18" s="17">
        <v>3360</v>
      </c>
      <c r="C18" s="18">
        <v>224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  <c r="I18" s="59">
        <v>0</v>
      </c>
      <c r="J18" s="60">
        <v>0</v>
      </c>
      <c r="K18" s="59">
        <v>0</v>
      </c>
      <c r="L18" s="87">
        <v>0</v>
      </c>
      <c r="M18" s="44">
        <v>0</v>
      </c>
      <c r="N18" s="96">
        <v>0</v>
      </c>
      <c r="O18" s="59">
        <v>0</v>
      </c>
      <c r="P18" s="87">
        <v>0</v>
      </c>
      <c r="Q18" s="44">
        <v>0</v>
      </c>
      <c r="R18" s="96">
        <v>0</v>
      </c>
      <c r="S18" s="59">
        <v>0</v>
      </c>
      <c r="T18" s="96">
        <v>0</v>
      </c>
      <c r="U18" s="59">
        <v>0</v>
      </c>
      <c r="V18" s="51">
        <f t="shared" si="1"/>
        <v>3360</v>
      </c>
      <c r="W18" s="20">
        <f t="shared" si="2"/>
        <v>224</v>
      </c>
      <c r="X18" s="65">
        <f>+V18/1</f>
        <v>3360</v>
      </c>
      <c r="Y18" s="66">
        <f>+W18/1</f>
        <v>224</v>
      </c>
    </row>
    <row r="19" spans="1:25" ht="18" customHeight="1">
      <c r="A19" s="16" t="s">
        <v>23</v>
      </c>
      <c r="B19" s="17">
        <v>0</v>
      </c>
      <c r="C19" s="18">
        <v>0</v>
      </c>
      <c r="D19" s="19">
        <v>2100</v>
      </c>
      <c r="E19" s="18">
        <v>140</v>
      </c>
      <c r="F19" s="19">
        <v>8595</v>
      </c>
      <c r="G19" s="18">
        <v>573</v>
      </c>
      <c r="H19" s="19">
        <v>7065</v>
      </c>
      <c r="I19" s="18">
        <v>471</v>
      </c>
      <c r="J19" s="19">
        <v>5730</v>
      </c>
      <c r="K19" s="18">
        <v>382</v>
      </c>
      <c r="L19" s="85">
        <v>0</v>
      </c>
      <c r="M19" s="50">
        <v>0</v>
      </c>
      <c r="N19" s="94">
        <v>0</v>
      </c>
      <c r="O19" s="18">
        <v>0</v>
      </c>
      <c r="P19" s="85">
        <v>0</v>
      </c>
      <c r="Q19" s="50">
        <v>0</v>
      </c>
      <c r="R19" s="94">
        <v>4035</v>
      </c>
      <c r="S19" s="18">
        <v>269</v>
      </c>
      <c r="T19" s="94">
        <v>5280</v>
      </c>
      <c r="U19" s="18">
        <v>352</v>
      </c>
      <c r="V19" s="51">
        <f t="shared" si="1"/>
        <v>32805</v>
      </c>
      <c r="W19" s="20">
        <f t="shared" si="2"/>
        <v>2187</v>
      </c>
      <c r="X19" s="65">
        <f>+V19/4</f>
        <v>8201.25</v>
      </c>
      <c r="Y19" s="66">
        <f>+W19/4</f>
        <v>546.75</v>
      </c>
    </row>
    <row r="20" spans="1:25" ht="18" customHeight="1">
      <c r="A20" s="16" t="s">
        <v>24</v>
      </c>
      <c r="B20" s="17">
        <v>0</v>
      </c>
      <c r="C20" s="18">
        <v>0</v>
      </c>
      <c r="D20" s="19">
        <v>1305</v>
      </c>
      <c r="E20" s="18">
        <v>87</v>
      </c>
      <c r="F20" s="19">
        <v>8130</v>
      </c>
      <c r="G20" s="18">
        <v>542</v>
      </c>
      <c r="H20" s="19">
        <v>6405</v>
      </c>
      <c r="I20" s="18">
        <v>427</v>
      </c>
      <c r="J20" s="19">
        <v>6465</v>
      </c>
      <c r="K20" s="18">
        <v>431</v>
      </c>
      <c r="L20" s="85">
        <v>0</v>
      </c>
      <c r="M20" s="50">
        <v>0</v>
      </c>
      <c r="N20" s="94">
        <v>0</v>
      </c>
      <c r="O20" s="18">
        <v>0</v>
      </c>
      <c r="P20" s="85">
        <v>0</v>
      </c>
      <c r="Q20" s="50">
        <v>0</v>
      </c>
      <c r="R20" s="94">
        <v>4170</v>
      </c>
      <c r="S20" s="18">
        <v>278</v>
      </c>
      <c r="T20" s="94">
        <v>2970</v>
      </c>
      <c r="U20" s="18">
        <v>196</v>
      </c>
      <c r="V20" s="51">
        <f t="shared" si="1"/>
        <v>29445</v>
      </c>
      <c r="W20" s="20">
        <f t="shared" si="2"/>
        <v>1961</v>
      </c>
      <c r="X20" s="65">
        <f>+V20/4</f>
        <v>7361.25</v>
      </c>
      <c r="Y20" s="66">
        <f>+W20/4</f>
        <v>490.25</v>
      </c>
    </row>
    <row r="21" spans="1:25" ht="18" customHeight="1">
      <c r="A21" s="16" t="s">
        <v>25</v>
      </c>
      <c r="B21" s="26">
        <v>408685</v>
      </c>
      <c r="C21" s="22">
        <v>27242</v>
      </c>
      <c r="D21" s="21">
        <v>381165</v>
      </c>
      <c r="E21" s="22">
        <v>25411</v>
      </c>
      <c r="F21" s="21">
        <v>406790</v>
      </c>
      <c r="G21" s="22">
        <v>27271</v>
      </c>
      <c r="H21" s="21">
        <v>327720</v>
      </c>
      <c r="I21" s="22">
        <v>21848</v>
      </c>
      <c r="J21" s="21">
        <v>393960</v>
      </c>
      <c r="K21" s="22">
        <v>26264</v>
      </c>
      <c r="L21" s="86">
        <v>382870</v>
      </c>
      <c r="M21" s="78">
        <v>25523</v>
      </c>
      <c r="N21" s="95">
        <v>373185</v>
      </c>
      <c r="O21" s="22">
        <v>24877</v>
      </c>
      <c r="P21" s="86">
        <v>405660</v>
      </c>
      <c r="Q21" s="78">
        <v>27041</v>
      </c>
      <c r="R21" s="95">
        <v>354030</v>
      </c>
      <c r="S21" s="22">
        <v>23594</v>
      </c>
      <c r="T21" s="95">
        <v>319455</v>
      </c>
      <c r="U21" s="22">
        <v>21297</v>
      </c>
      <c r="V21" s="91">
        <f t="shared" si="1"/>
        <v>3753520</v>
      </c>
      <c r="W21" s="23">
        <f t="shared" si="2"/>
        <v>250368</v>
      </c>
      <c r="X21" s="71">
        <f t="shared" si="0"/>
        <v>750704</v>
      </c>
      <c r="Y21" s="72">
        <f t="shared" si="0"/>
        <v>50073.599999999999</v>
      </c>
    </row>
    <row r="22" spans="1:25" s="25" customFormat="1" ht="18" customHeight="1" thickBot="1">
      <c r="A22" s="24" t="s">
        <v>26</v>
      </c>
      <c r="B22" s="12">
        <f t="shared" ref="B22:Q22" si="5">SUM(B15:B21)</f>
        <v>3441730</v>
      </c>
      <c r="C22" s="13">
        <f t="shared" si="5"/>
        <v>229441</v>
      </c>
      <c r="D22" s="14">
        <f t="shared" si="5"/>
        <v>3255750</v>
      </c>
      <c r="E22" s="13">
        <f t="shared" si="5"/>
        <v>217049</v>
      </c>
      <c r="F22" s="14">
        <f t="shared" si="5"/>
        <v>3673700</v>
      </c>
      <c r="G22" s="13">
        <f t="shared" si="5"/>
        <v>245068</v>
      </c>
      <c r="H22" s="14">
        <f t="shared" si="5"/>
        <v>3017895</v>
      </c>
      <c r="I22" s="13">
        <f t="shared" si="5"/>
        <v>201190</v>
      </c>
      <c r="J22" s="14">
        <f t="shared" si="5"/>
        <v>3558125</v>
      </c>
      <c r="K22" s="13">
        <f t="shared" si="5"/>
        <v>237204</v>
      </c>
      <c r="L22" s="12">
        <f t="shared" si="5"/>
        <v>3445450</v>
      </c>
      <c r="M22" s="77">
        <f t="shared" si="5"/>
        <v>229699</v>
      </c>
      <c r="N22" s="14">
        <f t="shared" si="5"/>
        <v>3538430</v>
      </c>
      <c r="O22" s="13">
        <f t="shared" si="5"/>
        <v>235865</v>
      </c>
      <c r="P22" s="12">
        <f t="shared" si="5"/>
        <v>3949770</v>
      </c>
      <c r="Q22" s="77">
        <f t="shared" si="5"/>
        <v>263293</v>
      </c>
      <c r="R22" s="14">
        <f>SUM(R15:R21)</f>
        <v>3416525</v>
      </c>
      <c r="S22" s="13">
        <f>SUM(S15:S21)</f>
        <v>227742</v>
      </c>
      <c r="T22" s="14">
        <f>SUM(T15:T21)</f>
        <v>3735620</v>
      </c>
      <c r="U22" s="13">
        <f>SUM(U15:U21)</f>
        <v>249014</v>
      </c>
      <c r="V22" s="90">
        <f t="shared" si="1"/>
        <v>35032995</v>
      </c>
      <c r="W22" s="15">
        <f t="shared" si="2"/>
        <v>2335565</v>
      </c>
      <c r="X22" s="73">
        <f t="shared" si="0"/>
        <v>7006599</v>
      </c>
      <c r="Y22" s="74">
        <f t="shared" si="0"/>
        <v>467113</v>
      </c>
    </row>
    <row r="23" spans="1:25" ht="18" customHeight="1">
      <c r="A23" s="16" t="s">
        <v>27</v>
      </c>
      <c r="B23" s="43">
        <v>0</v>
      </c>
      <c r="C23" s="59">
        <v>0</v>
      </c>
      <c r="D23" s="19">
        <v>7500</v>
      </c>
      <c r="E23" s="18">
        <v>500</v>
      </c>
      <c r="F23" s="19">
        <v>545895</v>
      </c>
      <c r="G23" s="18">
        <v>36391</v>
      </c>
      <c r="H23" s="19">
        <v>546495</v>
      </c>
      <c r="I23" s="18">
        <v>36433</v>
      </c>
      <c r="J23" s="19">
        <v>676800</v>
      </c>
      <c r="K23" s="18">
        <v>45120</v>
      </c>
      <c r="L23" s="85">
        <v>733470</v>
      </c>
      <c r="M23" s="50">
        <v>48898</v>
      </c>
      <c r="N23" s="94">
        <v>800280</v>
      </c>
      <c r="O23" s="18">
        <v>53353</v>
      </c>
      <c r="P23" s="85">
        <v>833415</v>
      </c>
      <c r="Q23" s="50">
        <v>55559</v>
      </c>
      <c r="R23" s="94">
        <v>697245</v>
      </c>
      <c r="S23" s="18">
        <v>46485</v>
      </c>
      <c r="T23" s="94">
        <v>772020</v>
      </c>
      <c r="U23" s="18">
        <v>51468</v>
      </c>
      <c r="V23" s="51">
        <f t="shared" si="1"/>
        <v>5613120</v>
      </c>
      <c r="W23" s="20">
        <f t="shared" si="2"/>
        <v>374207</v>
      </c>
      <c r="X23" s="65">
        <f>+V23/3.5</f>
        <v>1603748.5714285714</v>
      </c>
      <c r="Y23" s="66">
        <f>+W23/3.5</f>
        <v>106916.28571428571</v>
      </c>
    </row>
    <row r="24" spans="1:25" ht="18" customHeight="1">
      <c r="A24" s="16" t="s">
        <v>28</v>
      </c>
      <c r="B24" s="26">
        <v>394275</v>
      </c>
      <c r="C24" s="22">
        <v>26285</v>
      </c>
      <c r="D24" s="21">
        <v>374365</v>
      </c>
      <c r="E24" s="22">
        <v>25435</v>
      </c>
      <c r="F24" s="21">
        <v>373555</v>
      </c>
      <c r="G24" s="22">
        <v>25901</v>
      </c>
      <c r="H24" s="21">
        <v>337935</v>
      </c>
      <c r="I24" s="22">
        <v>23074</v>
      </c>
      <c r="J24" s="21">
        <v>418925</v>
      </c>
      <c r="K24" s="22">
        <v>28138</v>
      </c>
      <c r="L24" s="86">
        <v>388170</v>
      </c>
      <c r="M24" s="78">
        <v>26300</v>
      </c>
      <c r="N24" s="95">
        <v>421945</v>
      </c>
      <c r="O24" s="22">
        <v>28894</v>
      </c>
      <c r="P24" s="86">
        <v>518245</v>
      </c>
      <c r="Q24" s="78">
        <v>35396</v>
      </c>
      <c r="R24" s="95">
        <v>456615</v>
      </c>
      <c r="S24" s="22">
        <v>31089</v>
      </c>
      <c r="T24" s="95">
        <v>522230</v>
      </c>
      <c r="U24" s="22">
        <v>35167</v>
      </c>
      <c r="V24" s="91">
        <f t="shared" si="1"/>
        <v>4206260</v>
      </c>
      <c r="W24" s="23">
        <f t="shared" si="2"/>
        <v>285679</v>
      </c>
      <c r="X24" s="71">
        <f>+V24/3.5</f>
        <v>1201788.5714285714</v>
      </c>
      <c r="Y24" s="72">
        <f>+W24/3.5</f>
        <v>81622.571428571435</v>
      </c>
    </row>
    <row r="25" spans="1:25" s="25" customFormat="1" ht="18" customHeight="1" thickBot="1">
      <c r="A25" s="24" t="s">
        <v>29</v>
      </c>
      <c r="B25" s="12">
        <f>SUM(B24:B24)</f>
        <v>394275</v>
      </c>
      <c r="C25" s="13">
        <f>SUM(C24:C24)</f>
        <v>26285</v>
      </c>
      <c r="D25" s="14">
        <f t="shared" ref="D25:Q25" si="6">SUM(D23:D24)</f>
        <v>381865</v>
      </c>
      <c r="E25" s="13">
        <f t="shared" si="6"/>
        <v>25935</v>
      </c>
      <c r="F25" s="14">
        <f t="shared" si="6"/>
        <v>919450</v>
      </c>
      <c r="G25" s="13">
        <f t="shared" si="6"/>
        <v>62292</v>
      </c>
      <c r="H25" s="14">
        <f t="shared" si="6"/>
        <v>884430</v>
      </c>
      <c r="I25" s="13">
        <f t="shared" si="6"/>
        <v>59507</v>
      </c>
      <c r="J25" s="14">
        <f t="shared" si="6"/>
        <v>1095725</v>
      </c>
      <c r="K25" s="13">
        <f t="shared" si="6"/>
        <v>73258</v>
      </c>
      <c r="L25" s="12">
        <f t="shared" si="6"/>
        <v>1121640</v>
      </c>
      <c r="M25" s="77">
        <f t="shared" si="6"/>
        <v>75198</v>
      </c>
      <c r="N25" s="14">
        <f t="shared" si="6"/>
        <v>1222225</v>
      </c>
      <c r="O25" s="13">
        <f t="shared" si="6"/>
        <v>82247</v>
      </c>
      <c r="P25" s="12">
        <f t="shared" si="6"/>
        <v>1351660</v>
      </c>
      <c r="Q25" s="77">
        <f t="shared" si="6"/>
        <v>90955</v>
      </c>
      <c r="R25" s="14">
        <f>SUM(R23:R24)</f>
        <v>1153860</v>
      </c>
      <c r="S25" s="13">
        <f>SUM(S23:S24)</f>
        <v>77574</v>
      </c>
      <c r="T25" s="14">
        <f>SUM(T23:T24)</f>
        <v>1294250</v>
      </c>
      <c r="U25" s="13">
        <f>SUM(U23:U24)</f>
        <v>86635</v>
      </c>
      <c r="V25" s="90">
        <f t="shared" si="1"/>
        <v>9819380</v>
      </c>
      <c r="W25" s="15">
        <f t="shared" si="2"/>
        <v>659886</v>
      </c>
      <c r="X25" s="73">
        <f t="shared" ref="X25:Y50" si="7">+V25/5</f>
        <v>1963876</v>
      </c>
      <c r="Y25" s="74">
        <f t="shared" si="7"/>
        <v>131977.20000000001</v>
      </c>
    </row>
    <row r="26" spans="1:25" ht="18" customHeight="1">
      <c r="A26" s="16" t="s">
        <v>30</v>
      </c>
      <c r="B26" s="17">
        <v>3175180</v>
      </c>
      <c r="C26" s="18">
        <v>211702</v>
      </c>
      <c r="D26" s="19">
        <v>2941455</v>
      </c>
      <c r="E26" s="18">
        <v>196101</v>
      </c>
      <c r="F26" s="19">
        <v>3253500</v>
      </c>
      <c r="G26" s="18">
        <v>216900</v>
      </c>
      <c r="H26" s="19">
        <v>2699925</v>
      </c>
      <c r="I26" s="18">
        <v>179995</v>
      </c>
      <c r="J26" s="19">
        <v>3323580</v>
      </c>
      <c r="K26" s="18">
        <v>221564</v>
      </c>
      <c r="L26" s="85">
        <v>3196725</v>
      </c>
      <c r="M26" s="50">
        <v>213115</v>
      </c>
      <c r="N26" s="94">
        <v>3501420</v>
      </c>
      <c r="O26" s="18">
        <v>233427</v>
      </c>
      <c r="P26" s="85">
        <v>3459375</v>
      </c>
      <c r="Q26" s="50">
        <v>230870</v>
      </c>
      <c r="R26" s="94">
        <v>2934235</v>
      </c>
      <c r="S26" s="18">
        <v>195615</v>
      </c>
      <c r="T26" s="94">
        <v>3317460</v>
      </c>
      <c r="U26" s="18">
        <v>221164</v>
      </c>
      <c r="V26" s="51">
        <f t="shared" si="1"/>
        <v>31802855</v>
      </c>
      <c r="W26" s="20">
        <f t="shared" si="2"/>
        <v>2120453</v>
      </c>
      <c r="X26" s="65">
        <f t="shared" si="7"/>
        <v>6360571</v>
      </c>
      <c r="Y26" s="66">
        <f t="shared" si="7"/>
        <v>424090.6</v>
      </c>
    </row>
    <row r="27" spans="1:25" ht="18" customHeight="1">
      <c r="A27" s="16" t="s">
        <v>31</v>
      </c>
      <c r="B27" s="26">
        <v>73365</v>
      </c>
      <c r="C27" s="22">
        <v>4890</v>
      </c>
      <c r="D27" s="21">
        <v>93075</v>
      </c>
      <c r="E27" s="22">
        <v>6205</v>
      </c>
      <c r="F27" s="21">
        <v>117220</v>
      </c>
      <c r="G27" s="22">
        <v>7810</v>
      </c>
      <c r="H27" s="21">
        <v>106350</v>
      </c>
      <c r="I27" s="22">
        <v>7090</v>
      </c>
      <c r="J27" s="21">
        <v>114105</v>
      </c>
      <c r="K27" s="22">
        <v>7607</v>
      </c>
      <c r="L27" s="86">
        <v>97815</v>
      </c>
      <c r="M27" s="78">
        <v>6521</v>
      </c>
      <c r="N27" s="95">
        <v>105345</v>
      </c>
      <c r="O27" s="22">
        <v>7023</v>
      </c>
      <c r="P27" s="86">
        <v>122310</v>
      </c>
      <c r="Q27" s="78">
        <v>8152</v>
      </c>
      <c r="R27" s="95">
        <v>94620</v>
      </c>
      <c r="S27" s="22">
        <v>6308</v>
      </c>
      <c r="T27" s="95">
        <v>106275</v>
      </c>
      <c r="U27" s="22">
        <v>7085</v>
      </c>
      <c r="V27" s="91">
        <f t="shared" si="1"/>
        <v>1030480</v>
      </c>
      <c r="W27" s="23">
        <f t="shared" si="2"/>
        <v>68691</v>
      </c>
      <c r="X27" s="71">
        <f t="shared" si="7"/>
        <v>206096</v>
      </c>
      <c r="Y27" s="72">
        <f t="shared" si="7"/>
        <v>13738.2</v>
      </c>
    </row>
    <row r="28" spans="1:25" s="25" customFormat="1" ht="18" customHeight="1" thickBot="1">
      <c r="A28" s="24" t="s">
        <v>32</v>
      </c>
      <c r="B28" s="12">
        <f t="shared" ref="B28:Q28" si="8">SUM(B26:B27)</f>
        <v>3248545</v>
      </c>
      <c r="C28" s="13">
        <f t="shared" si="8"/>
        <v>216592</v>
      </c>
      <c r="D28" s="14">
        <f t="shared" si="8"/>
        <v>3034530</v>
      </c>
      <c r="E28" s="13">
        <f t="shared" si="8"/>
        <v>202306</v>
      </c>
      <c r="F28" s="14">
        <f t="shared" si="8"/>
        <v>3370720</v>
      </c>
      <c r="G28" s="13">
        <f t="shared" si="8"/>
        <v>224710</v>
      </c>
      <c r="H28" s="14">
        <f t="shared" si="8"/>
        <v>2806275</v>
      </c>
      <c r="I28" s="13">
        <f t="shared" si="8"/>
        <v>187085</v>
      </c>
      <c r="J28" s="14">
        <f t="shared" si="8"/>
        <v>3437685</v>
      </c>
      <c r="K28" s="13">
        <f t="shared" si="8"/>
        <v>229171</v>
      </c>
      <c r="L28" s="12">
        <f t="shared" si="8"/>
        <v>3294540</v>
      </c>
      <c r="M28" s="77">
        <f t="shared" si="8"/>
        <v>219636</v>
      </c>
      <c r="N28" s="14">
        <f t="shared" si="8"/>
        <v>3606765</v>
      </c>
      <c r="O28" s="13">
        <f t="shared" si="8"/>
        <v>240450</v>
      </c>
      <c r="P28" s="12">
        <f t="shared" si="8"/>
        <v>3581685</v>
      </c>
      <c r="Q28" s="77">
        <f t="shared" si="8"/>
        <v>239022</v>
      </c>
      <c r="R28" s="14">
        <f>SUM(R26:R27)</f>
        <v>3028855</v>
      </c>
      <c r="S28" s="13">
        <f t="shared" ref="S28:U28" si="9">SUM(S26:S27)</f>
        <v>201923</v>
      </c>
      <c r="T28" s="14">
        <f>SUM(T26:T27)</f>
        <v>3423735</v>
      </c>
      <c r="U28" s="13">
        <f t="shared" si="9"/>
        <v>228249</v>
      </c>
      <c r="V28" s="90">
        <f t="shared" si="1"/>
        <v>32833335</v>
      </c>
      <c r="W28" s="15">
        <f t="shared" si="2"/>
        <v>2189144</v>
      </c>
      <c r="X28" s="73">
        <f t="shared" si="7"/>
        <v>6566667</v>
      </c>
      <c r="Y28" s="74">
        <f t="shared" si="7"/>
        <v>437828.8</v>
      </c>
    </row>
    <row r="29" spans="1:25" ht="18" customHeight="1">
      <c r="A29" s="16" t="s">
        <v>33</v>
      </c>
      <c r="B29" s="17">
        <v>1632195</v>
      </c>
      <c r="C29" s="18">
        <v>108803</v>
      </c>
      <c r="D29" s="19">
        <v>1778915</v>
      </c>
      <c r="E29" s="18">
        <v>118579</v>
      </c>
      <c r="F29" s="19">
        <v>2108920</v>
      </c>
      <c r="G29" s="18">
        <v>140575</v>
      </c>
      <c r="H29" s="19">
        <v>1497760</v>
      </c>
      <c r="I29" s="18">
        <v>99847</v>
      </c>
      <c r="J29" s="60">
        <v>1715320</v>
      </c>
      <c r="K29" s="18">
        <v>114341</v>
      </c>
      <c r="L29" s="85">
        <v>1469760</v>
      </c>
      <c r="M29" s="50">
        <v>97996</v>
      </c>
      <c r="N29" s="94">
        <v>1509595</v>
      </c>
      <c r="O29" s="18">
        <v>100685</v>
      </c>
      <c r="P29" s="85">
        <v>1665310</v>
      </c>
      <c r="Q29" s="50">
        <v>111018</v>
      </c>
      <c r="R29" s="94">
        <v>1556830</v>
      </c>
      <c r="S29" s="18">
        <v>103787</v>
      </c>
      <c r="T29" s="94">
        <v>1777090</v>
      </c>
      <c r="U29" s="18">
        <v>118463</v>
      </c>
      <c r="V29" s="51">
        <f t="shared" si="1"/>
        <v>16711695</v>
      </c>
      <c r="W29" s="20">
        <f t="shared" si="2"/>
        <v>1114094</v>
      </c>
      <c r="X29" s="65">
        <f t="shared" si="7"/>
        <v>3342339</v>
      </c>
      <c r="Y29" s="66">
        <f t="shared" si="7"/>
        <v>222818.8</v>
      </c>
    </row>
    <row r="30" spans="1:25" ht="18" customHeight="1">
      <c r="A30" s="16" t="s">
        <v>34</v>
      </c>
      <c r="B30" s="17">
        <v>694980</v>
      </c>
      <c r="C30" s="18">
        <v>46322</v>
      </c>
      <c r="D30" s="19">
        <v>711225</v>
      </c>
      <c r="E30" s="18">
        <v>47481</v>
      </c>
      <c r="F30" s="19">
        <v>741720</v>
      </c>
      <c r="G30" s="18">
        <v>49458</v>
      </c>
      <c r="H30" s="19">
        <v>605310</v>
      </c>
      <c r="I30" s="18">
        <v>40352</v>
      </c>
      <c r="J30" s="19">
        <v>666230</v>
      </c>
      <c r="K30" s="18">
        <v>44418</v>
      </c>
      <c r="L30" s="85">
        <v>622210</v>
      </c>
      <c r="M30" s="50">
        <v>41476</v>
      </c>
      <c r="N30" s="94">
        <v>659590</v>
      </c>
      <c r="O30" s="18">
        <v>43967</v>
      </c>
      <c r="P30" s="85">
        <v>703860</v>
      </c>
      <c r="Q30" s="50">
        <v>46920</v>
      </c>
      <c r="R30" s="94">
        <v>594260</v>
      </c>
      <c r="S30" s="18">
        <v>39615</v>
      </c>
      <c r="T30" s="94">
        <v>658655</v>
      </c>
      <c r="U30" s="18">
        <v>43910</v>
      </c>
      <c r="V30" s="51">
        <f t="shared" si="1"/>
        <v>6658040</v>
      </c>
      <c r="W30" s="20">
        <f t="shared" si="2"/>
        <v>443919</v>
      </c>
      <c r="X30" s="65">
        <f t="shared" si="7"/>
        <v>1331608</v>
      </c>
      <c r="Y30" s="66">
        <f t="shared" si="7"/>
        <v>88783.8</v>
      </c>
    </row>
    <row r="31" spans="1:25" ht="18" customHeight="1">
      <c r="A31" s="16" t="s">
        <v>35</v>
      </c>
      <c r="B31" s="63">
        <v>0</v>
      </c>
      <c r="C31" s="64">
        <v>0</v>
      </c>
      <c r="D31" s="21">
        <v>5295</v>
      </c>
      <c r="E31" s="22">
        <v>353</v>
      </c>
      <c r="F31" s="21">
        <v>31275</v>
      </c>
      <c r="G31" s="22">
        <v>2084</v>
      </c>
      <c r="H31" s="21">
        <v>21705</v>
      </c>
      <c r="I31" s="22">
        <v>1447</v>
      </c>
      <c r="J31" s="21">
        <v>18525</v>
      </c>
      <c r="K31" s="22">
        <v>1235</v>
      </c>
      <c r="L31" s="86">
        <v>0</v>
      </c>
      <c r="M31" s="78">
        <v>0</v>
      </c>
      <c r="N31" s="95">
        <v>0</v>
      </c>
      <c r="O31" s="22">
        <v>0</v>
      </c>
      <c r="P31" s="86">
        <v>0</v>
      </c>
      <c r="Q31" s="78">
        <v>0</v>
      </c>
      <c r="R31" s="95">
        <v>12000</v>
      </c>
      <c r="S31" s="22">
        <v>800</v>
      </c>
      <c r="T31" s="95">
        <v>9750</v>
      </c>
      <c r="U31" s="22">
        <v>650</v>
      </c>
      <c r="V31" s="91">
        <f t="shared" si="1"/>
        <v>98550</v>
      </c>
      <c r="W31" s="23">
        <f t="shared" si="2"/>
        <v>6569</v>
      </c>
      <c r="X31" s="71">
        <f>+V31/4</f>
        <v>24637.5</v>
      </c>
      <c r="Y31" s="72">
        <f>+W31/4</f>
        <v>1642.25</v>
      </c>
    </row>
    <row r="32" spans="1:25" ht="18" customHeight="1" thickBot="1">
      <c r="A32" s="24" t="s">
        <v>36</v>
      </c>
      <c r="B32" s="12">
        <f t="shared" ref="B32:Q32" si="10">SUM(B29:B31)</f>
        <v>2327175</v>
      </c>
      <c r="C32" s="27">
        <f t="shared" si="10"/>
        <v>155125</v>
      </c>
      <c r="D32" s="14">
        <f t="shared" si="10"/>
        <v>2495435</v>
      </c>
      <c r="E32" s="27">
        <f t="shared" si="10"/>
        <v>166413</v>
      </c>
      <c r="F32" s="14">
        <f t="shared" si="10"/>
        <v>2881915</v>
      </c>
      <c r="G32" s="27">
        <f t="shared" si="10"/>
        <v>192117</v>
      </c>
      <c r="H32" s="14">
        <f t="shared" si="10"/>
        <v>2124775</v>
      </c>
      <c r="I32" s="27">
        <f t="shared" si="10"/>
        <v>141646</v>
      </c>
      <c r="J32" s="14">
        <f t="shared" si="10"/>
        <v>2400075</v>
      </c>
      <c r="K32" s="27">
        <f t="shared" si="10"/>
        <v>159994</v>
      </c>
      <c r="L32" s="12">
        <f t="shared" si="10"/>
        <v>2091970</v>
      </c>
      <c r="M32" s="79">
        <f t="shared" si="10"/>
        <v>139472</v>
      </c>
      <c r="N32" s="14">
        <f t="shared" si="10"/>
        <v>2169185</v>
      </c>
      <c r="O32" s="27">
        <f t="shared" si="10"/>
        <v>144652</v>
      </c>
      <c r="P32" s="12">
        <f t="shared" si="10"/>
        <v>2369170</v>
      </c>
      <c r="Q32" s="79">
        <f t="shared" si="10"/>
        <v>157938</v>
      </c>
      <c r="R32" s="14">
        <f>SUM(R29:R31)</f>
        <v>2163090</v>
      </c>
      <c r="S32" s="27">
        <f t="shared" ref="S32:U32" si="11">SUM(S29:S31)</f>
        <v>144202</v>
      </c>
      <c r="T32" s="14">
        <f>SUM(T29:T31)</f>
        <v>2445495</v>
      </c>
      <c r="U32" s="27">
        <f t="shared" si="11"/>
        <v>163023</v>
      </c>
      <c r="V32" s="90">
        <f t="shared" si="1"/>
        <v>23468285</v>
      </c>
      <c r="W32" s="28">
        <f t="shared" si="2"/>
        <v>1564582</v>
      </c>
      <c r="X32" s="73">
        <f t="shared" si="7"/>
        <v>4693657</v>
      </c>
      <c r="Y32" s="76">
        <f t="shared" si="7"/>
        <v>312916.40000000002</v>
      </c>
    </row>
    <row r="33" spans="1:25" ht="3.75" customHeight="1">
      <c r="A33" s="29"/>
      <c r="B33" s="17"/>
      <c r="C33" s="18"/>
      <c r="D33" s="19"/>
      <c r="E33" s="18"/>
      <c r="F33" s="19"/>
      <c r="G33" s="18"/>
      <c r="H33" s="19"/>
      <c r="I33" s="18"/>
      <c r="J33" s="19"/>
      <c r="K33" s="18"/>
      <c r="L33" s="85"/>
      <c r="M33" s="50"/>
      <c r="N33" s="94"/>
      <c r="O33" s="18"/>
      <c r="P33" s="85"/>
      <c r="Q33" s="50"/>
      <c r="R33" s="94"/>
      <c r="S33" s="18"/>
      <c r="T33" s="94"/>
      <c r="U33" s="18"/>
      <c r="V33" s="51">
        <f t="shared" si="1"/>
        <v>0</v>
      </c>
      <c r="W33" s="20">
        <f t="shared" si="2"/>
        <v>0</v>
      </c>
      <c r="X33" s="65"/>
      <c r="Y33" s="66"/>
    </row>
    <row r="34" spans="1:25" ht="18" customHeight="1">
      <c r="A34" s="16" t="s">
        <v>37</v>
      </c>
      <c r="B34" s="17">
        <v>1125180</v>
      </c>
      <c r="C34" s="18">
        <v>75019</v>
      </c>
      <c r="D34" s="19">
        <v>971145</v>
      </c>
      <c r="E34" s="18">
        <v>64737</v>
      </c>
      <c r="F34" s="19">
        <v>1044525</v>
      </c>
      <c r="G34" s="18">
        <v>69630</v>
      </c>
      <c r="H34" s="19">
        <v>862125</v>
      </c>
      <c r="I34" s="18">
        <v>57475</v>
      </c>
      <c r="J34" s="19">
        <v>1125285</v>
      </c>
      <c r="K34" s="18">
        <v>75022</v>
      </c>
      <c r="L34" s="85">
        <v>1124060</v>
      </c>
      <c r="M34" s="50">
        <v>75043</v>
      </c>
      <c r="N34" s="94">
        <v>1247680</v>
      </c>
      <c r="O34" s="18">
        <v>83178</v>
      </c>
      <c r="P34" s="85">
        <v>1339555</v>
      </c>
      <c r="Q34" s="50">
        <v>89308</v>
      </c>
      <c r="R34" s="94">
        <v>1119960</v>
      </c>
      <c r="S34" s="18">
        <v>74664</v>
      </c>
      <c r="T34" s="94">
        <v>1283700</v>
      </c>
      <c r="U34" s="18">
        <v>85580</v>
      </c>
      <c r="V34" s="51">
        <f t="shared" si="1"/>
        <v>11243215</v>
      </c>
      <c r="W34" s="20">
        <f t="shared" si="2"/>
        <v>749656</v>
      </c>
      <c r="X34" s="65">
        <f t="shared" si="7"/>
        <v>2248643</v>
      </c>
      <c r="Y34" s="66">
        <f t="shared" si="7"/>
        <v>149931.20000000001</v>
      </c>
    </row>
    <row r="35" spans="1:25" ht="18" customHeight="1">
      <c r="A35" s="16" t="s">
        <v>38</v>
      </c>
      <c r="B35" s="17">
        <v>2930175</v>
      </c>
      <c r="C35" s="18">
        <v>195340</v>
      </c>
      <c r="D35" s="19">
        <v>3030710</v>
      </c>
      <c r="E35" s="18">
        <v>202046</v>
      </c>
      <c r="F35" s="19">
        <v>3318075</v>
      </c>
      <c r="G35" s="18">
        <v>221199</v>
      </c>
      <c r="H35" s="19">
        <v>2712245</v>
      </c>
      <c r="I35" s="18">
        <v>181009</v>
      </c>
      <c r="J35" s="19">
        <v>3311660</v>
      </c>
      <c r="K35" s="18">
        <v>220773</v>
      </c>
      <c r="L35" s="85">
        <v>3290410</v>
      </c>
      <c r="M35" s="50">
        <v>219339</v>
      </c>
      <c r="N35" s="94">
        <v>3621480</v>
      </c>
      <c r="O35" s="18">
        <v>241449</v>
      </c>
      <c r="P35" s="85">
        <v>3900035</v>
      </c>
      <c r="Q35" s="50">
        <v>259969</v>
      </c>
      <c r="R35" s="94">
        <v>3579560</v>
      </c>
      <c r="S35" s="18">
        <v>238650</v>
      </c>
      <c r="T35" s="94">
        <v>4135979</v>
      </c>
      <c r="U35" s="18">
        <v>275736</v>
      </c>
      <c r="V35" s="51">
        <f t="shared" si="1"/>
        <v>33830329</v>
      </c>
      <c r="W35" s="20">
        <f t="shared" si="2"/>
        <v>2255510</v>
      </c>
      <c r="X35" s="65">
        <f t="shared" si="7"/>
        <v>6766065.7999999998</v>
      </c>
      <c r="Y35" s="66">
        <f t="shared" si="7"/>
        <v>451102</v>
      </c>
    </row>
    <row r="36" spans="1:25" ht="18" customHeight="1">
      <c r="A36" s="16" t="s">
        <v>39</v>
      </c>
      <c r="B36" s="17">
        <v>778925</v>
      </c>
      <c r="C36" s="18">
        <v>51918</v>
      </c>
      <c r="D36" s="19">
        <v>949285</v>
      </c>
      <c r="E36" s="18">
        <v>63283</v>
      </c>
      <c r="F36" s="19">
        <v>1255270</v>
      </c>
      <c r="G36" s="18">
        <v>83680</v>
      </c>
      <c r="H36" s="19">
        <v>1084385</v>
      </c>
      <c r="I36" s="18">
        <v>72389</v>
      </c>
      <c r="J36" s="19">
        <v>1438275</v>
      </c>
      <c r="K36" s="18">
        <v>95886</v>
      </c>
      <c r="L36" s="85">
        <v>1533690</v>
      </c>
      <c r="M36" s="50">
        <v>102244</v>
      </c>
      <c r="N36" s="94">
        <v>1807090</v>
      </c>
      <c r="O36" s="18">
        <v>120521</v>
      </c>
      <c r="P36" s="85">
        <v>1973590</v>
      </c>
      <c r="Q36" s="50">
        <v>131548</v>
      </c>
      <c r="R36" s="94">
        <v>1664115</v>
      </c>
      <c r="S36" s="18">
        <v>110969</v>
      </c>
      <c r="T36" s="94">
        <v>1969330</v>
      </c>
      <c r="U36" s="18">
        <v>131273</v>
      </c>
      <c r="V36" s="51">
        <f t="shared" si="1"/>
        <v>14453955</v>
      </c>
      <c r="W36" s="20">
        <f t="shared" si="2"/>
        <v>963711</v>
      </c>
      <c r="X36" s="65">
        <f t="shared" si="7"/>
        <v>2890791</v>
      </c>
      <c r="Y36" s="66">
        <f t="shared" si="7"/>
        <v>192742.2</v>
      </c>
    </row>
    <row r="37" spans="1:25" ht="4.5" customHeight="1">
      <c r="A37" s="16"/>
      <c r="B37" s="17"/>
      <c r="C37" s="18"/>
      <c r="D37" s="19"/>
      <c r="E37" s="18"/>
      <c r="F37" s="19"/>
      <c r="G37" s="18"/>
      <c r="H37" s="19"/>
      <c r="I37" s="18"/>
      <c r="J37" s="19"/>
      <c r="K37" s="18"/>
      <c r="L37" s="85"/>
      <c r="M37" s="50"/>
      <c r="N37" s="94"/>
      <c r="O37" s="18"/>
      <c r="P37" s="85"/>
      <c r="Q37" s="50"/>
      <c r="R37" s="94"/>
      <c r="S37" s="18"/>
      <c r="T37" s="94"/>
      <c r="U37" s="18"/>
      <c r="V37" s="51">
        <f t="shared" si="1"/>
        <v>0</v>
      </c>
      <c r="W37" s="20">
        <f t="shared" si="2"/>
        <v>0</v>
      </c>
      <c r="X37" s="65"/>
      <c r="Y37" s="66"/>
    </row>
    <row r="38" spans="1:25" ht="18" customHeight="1">
      <c r="A38" s="30" t="s">
        <v>40</v>
      </c>
      <c r="B38" s="9">
        <f t="shared" ref="B38:M38" si="12">+B9+B14+B22+B25+B28+B32+B34+B35+B36</f>
        <v>26952370</v>
      </c>
      <c r="C38" s="31">
        <f t="shared" si="12"/>
        <v>1801539</v>
      </c>
      <c r="D38" s="11">
        <f t="shared" si="12"/>
        <v>26477335</v>
      </c>
      <c r="E38" s="31">
        <f t="shared" si="12"/>
        <v>1771302</v>
      </c>
      <c r="F38" s="11">
        <f t="shared" si="12"/>
        <v>30445480</v>
      </c>
      <c r="G38" s="31">
        <f t="shared" si="12"/>
        <v>2035596</v>
      </c>
      <c r="H38" s="11">
        <f t="shared" si="12"/>
        <v>24455510</v>
      </c>
      <c r="I38" s="31">
        <f t="shared" si="12"/>
        <v>1634956</v>
      </c>
      <c r="J38" s="11">
        <f t="shared" si="12"/>
        <v>29397620</v>
      </c>
      <c r="K38" s="31">
        <f t="shared" si="12"/>
        <v>1962543</v>
      </c>
      <c r="L38" s="9">
        <f t="shared" si="12"/>
        <v>28086530</v>
      </c>
      <c r="M38" s="80">
        <f t="shared" si="12"/>
        <v>1873996</v>
      </c>
      <c r="N38" s="11">
        <f t="shared" ref="N38:S38" si="13">+N36+N35+N34+N32+N28+N25+N22+N14+N9</f>
        <v>30154148</v>
      </c>
      <c r="O38" s="31">
        <f t="shared" si="13"/>
        <v>2014933</v>
      </c>
      <c r="P38" s="9">
        <f t="shared" si="13"/>
        <v>31615070</v>
      </c>
      <c r="Q38" s="80">
        <f t="shared" si="13"/>
        <v>2112144</v>
      </c>
      <c r="R38" s="11">
        <f t="shared" si="13"/>
        <v>28031970</v>
      </c>
      <c r="S38" s="31">
        <f t="shared" si="13"/>
        <v>1872510</v>
      </c>
      <c r="T38" s="11">
        <f>+T36+T35+T34+T32+T28+T25+T22+T14+T9</f>
        <v>32011769</v>
      </c>
      <c r="U38" s="31">
        <f t="shared" ref="U38" si="14">+U36+U35+U34+U32+U28+U25+U22+U14+U9</f>
        <v>2136962</v>
      </c>
      <c r="V38" s="9">
        <f t="shared" si="1"/>
        <v>287627802</v>
      </c>
      <c r="W38" s="31">
        <f t="shared" si="2"/>
        <v>19216481</v>
      </c>
      <c r="X38" s="11">
        <f t="shared" si="7"/>
        <v>57525560.399999999</v>
      </c>
      <c r="Y38" s="31">
        <f t="shared" si="7"/>
        <v>3843296.2</v>
      </c>
    </row>
    <row r="39" spans="1:25" s="37" customFormat="1" ht="3" customHeight="1" thickBot="1">
      <c r="A39" s="32"/>
      <c r="B39" s="33"/>
      <c r="C39" s="34"/>
      <c r="D39" s="35"/>
      <c r="E39" s="34"/>
      <c r="F39" s="35"/>
      <c r="G39" s="34"/>
      <c r="H39" s="35"/>
      <c r="I39" s="34"/>
      <c r="J39" s="35"/>
      <c r="K39" s="34"/>
      <c r="L39" s="88"/>
      <c r="M39" s="81"/>
      <c r="N39" s="97"/>
      <c r="O39" s="34"/>
      <c r="P39" s="88"/>
      <c r="Q39" s="81"/>
      <c r="R39" s="97"/>
      <c r="S39" s="34"/>
      <c r="T39" s="97"/>
      <c r="U39" s="34"/>
      <c r="V39" s="92">
        <f t="shared" si="1"/>
        <v>0</v>
      </c>
      <c r="W39" s="36">
        <f t="shared" si="2"/>
        <v>0</v>
      </c>
      <c r="X39" s="67"/>
      <c r="Y39" s="68"/>
    </row>
    <row r="40" spans="1:25" s="37" customFormat="1" ht="18" customHeight="1">
      <c r="A40" s="38" t="s">
        <v>41</v>
      </c>
      <c r="B40" s="39">
        <v>766705</v>
      </c>
      <c r="C40" s="40">
        <v>52203</v>
      </c>
      <c r="D40" s="41">
        <v>729320</v>
      </c>
      <c r="E40" s="40">
        <v>55439</v>
      </c>
      <c r="F40" s="41">
        <v>937720</v>
      </c>
      <c r="G40" s="40">
        <v>65797</v>
      </c>
      <c r="H40" s="41">
        <v>689015</v>
      </c>
      <c r="I40" s="40">
        <v>48047</v>
      </c>
      <c r="J40" s="41">
        <v>833025</v>
      </c>
      <c r="K40" s="40">
        <v>56174</v>
      </c>
      <c r="L40" s="39">
        <v>826285</v>
      </c>
      <c r="M40" s="82">
        <v>55568</v>
      </c>
      <c r="N40" s="41">
        <v>804615</v>
      </c>
      <c r="O40" s="40">
        <v>55912</v>
      </c>
      <c r="P40" s="39">
        <v>803220</v>
      </c>
      <c r="Q40" s="82">
        <v>54951</v>
      </c>
      <c r="R40" s="41">
        <v>667665</v>
      </c>
      <c r="S40" s="40">
        <v>44527</v>
      </c>
      <c r="T40" s="41">
        <v>914545</v>
      </c>
      <c r="U40" s="40">
        <v>62054</v>
      </c>
      <c r="V40" s="93">
        <f t="shared" si="1"/>
        <v>7972115</v>
      </c>
      <c r="W40" s="42">
        <f t="shared" si="2"/>
        <v>550672</v>
      </c>
      <c r="X40" s="69">
        <f t="shared" si="7"/>
        <v>1594423</v>
      </c>
      <c r="Y40" s="70">
        <f t="shared" si="7"/>
        <v>110134.39999999999</v>
      </c>
    </row>
    <row r="41" spans="1:25" s="37" customFormat="1" ht="18" customHeight="1">
      <c r="A41" s="38" t="s">
        <v>42</v>
      </c>
      <c r="B41" s="39">
        <v>500465</v>
      </c>
      <c r="C41" s="40">
        <v>34109</v>
      </c>
      <c r="D41" s="41">
        <v>615050</v>
      </c>
      <c r="E41" s="40">
        <v>44375</v>
      </c>
      <c r="F41" s="41">
        <v>1027210</v>
      </c>
      <c r="G41" s="40">
        <v>70035</v>
      </c>
      <c r="H41" s="41">
        <v>623825</v>
      </c>
      <c r="I41" s="40">
        <v>47591</v>
      </c>
      <c r="J41" s="41">
        <v>877020</v>
      </c>
      <c r="K41" s="40">
        <v>58674</v>
      </c>
      <c r="L41" s="39">
        <v>611630</v>
      </c>
      <c r="M41" s="82">
        <v>41368</v>
      </c>
      <c r="N41" s="41">
        <v>547300</v>
      </c>
      <c r="O41" s="40">
        <v>37445</v>
      </c>
      <c r="P41" s="39">
        <v>616365</v>
      </c>
      <c r="Q41" s="82">
        <v>41736</v>
      </c>
      <c r="R41" s="41">
        <v>791045</v>
      </c>
      <c r="S41" s="40">
        <v>52762</v>
      </c>
      <c r="T41" s="41">
        <v>1013000</v>
      </c>
      <c r="U41" s="40">
        <v>68133</v>
      </c>
      <c r="V41" s="93">
        <f t="shared" si="1"/>
        <v>7222910</v>
      </c>
      <c r="W41" s="42">
        <f t="shared" si="2"/>
        <v>496228</v>
      </c>
      <c r="X41" s="69">
        <f t="shared" si="7"/>
        <v>1444582</v>
      </c>
      <c r="Y41" s="70">
        <f t="shared" si="7"/>
        <v>99245.6</v>
      </c>
    </row>
    <row r="42" spans="1:25" s="37" customFormat="1" ht="18" customHeight="1">
      <c r="A42" s="16" t="s">
        <v>43</v>
      </c>
      <c r="B42" s="37">
        <v>0</v>
      </c>
      <c r="C42" s="37">
        <v>0</v>
      </c>
      <c r="D42" s="19">
        <v>925</v>
      </c>
      <c r="E42" s="18">
        <v>37</v>
      </c>
      <c r="F42" s="19">
        <v>2375</v>
      </c>
      <c r="G42" s="18">
        <v>95</v>
      </c>
      <c r="H42" s="19">
        <v>0</v>
      </c>
      <c r="I42" s="18">
        <v>0</v>
      </c>
      <c r="J42" s="19">
        <v>0</v>
      </c>
      <c r="K42" s="18">
        <v>0</v>
      </c>
      <c r="L42" s="43">
        <v>0</v>
      </c>
      <c r="M42" s="44">
        <v>0</v>
      </c>
      <c r="N42" s="96">
        <v>0</v>
      </c>
      <c r="O42" s="59">
        <v>0</v>
      </c>
      <c r="P42" s="87">
        <v>0</v>
      </c>
      <c r="Q42" s="44">
        <v>0</v>
      </c>
      <c r="R42" s="96">
        <v>0</v>
      </c>
      <c r="S42" s="59">
        <v>0</v>
      </c>
      <c r="T42" s="96">
        <v>0</v>
      </c>
      <c r="U42" s="59">
        <v>0</v>
      </c>
      <c r="V42" s="51">
        <f t="shared" si="1"/>
        <v>3300</v>
      </c>
      <c r="W42" s="20">
        <f t="shared" si="2"/>
        <v>132</v>
      </c>
      <c r="X42" s="65">
        <f>+V42/2</f>
        <v>1650</v>
      </c>
      <c r="Y42" s="66">
        <f>+W42/2</f>
        <v>66</v>
      </c>
    </row>
    <row r="43" spans="1:25" s="37" customFormat="1" ht="18" customHeight="1">
      <c r="A43" s="16" t="s">
        <v>44</v>
      </c>
      <c r="B43" s="17">
        <v>5700</v>
      </c>
      <c r="C43" s="18">
        <v>228</v>
      </c>
      <c r="D43" s="19">
        <v>10175</v>
      </c>
      <c r="E43" s="18">
        <v>407</v>
      </c>
      <c r="F43" s="19">
        <v>14425</v>
      </c>
      <c r="G43" s="18">
        <v>577</v>
      </c>
      <c r="H43" s="19">
        <v>7700</v>
      </c>
      <c r="I43" s="18">
        <v>308</v>
      </c>
      <c r="J43" s="19">
        <v>10050</v>
      </c>
      <c r="K43" s="18">
        <v>402</v>
      </c>
      <c r="L43" s="85">
        <v>10125</v>
      </c>
      <c r="M43" s="50">
        <v>405</v>
      </c>
      <c r="N43" s="94">
        <v>8225</v>
      </c>
      <c r="O43" s="18">
        <v>329</v>
      </c>
      <c r="P43" s="85">
        <v>5925</v>
      </c>
      <c r="Q43" s="50">
        <v>237</v>
      </c>
      <c r="R43" s="94">
        <v>6975</v>
      </c>
      <c r="S43" s="18">
        <v>279</v>
      </c>
      <c r="T43" s="94">
        <v>16300</v>
      </c>
      <c r="U43" s="18">
        <v>652</v>
      </c>
      <c r="V43" s="51">
        <f t="shared" si="1"/>
        <v>95600</v>
      </c>
      <c r="W43" s="20">
        <f t="shared" si="2"/>
        <v>3824</v>
      </c>
      <c r="X43" s="65">
        <f t="shared" si="7"/>
        <v>19120</v>
      </c>
      <c r="Y43" s="66">
        <f t="shared" si="7"/>
        <v>764.8</v>
      </c>
    </row>
    <row r="44" spans="1:25" s="46" customFormat="1" ht="18" customHeight="1">
      <c r="A44" s="16" t="s">
        <v>45</v>
      </c>
      <c r="B44" s="26">
        <v>8130</v>
      </c>
      <c r="C44" s="22">
        <v>542</v>
      </c>
      <c r="D44" s="21">
        <v>14295</v>
      </c>
      <c r="E44" s="22">
        <v>953</v>
      </c>
      <c r="F44" s="21">
        <v>20655</v>
      </c>
      <c r="G44" s="22">
        <v>1377</v>
      </c>
      <c r="H44" s="21">
        <v>10560</v>
      </c>
      <c r="I44" s="22">
        <v>704</v>
      </c>
      <c r="J44" s="21">
        <v>12645</v>
      </c>
      <c r="K44" s="22">
        <v>843</v>
      </c>
      <c r="L44" s="86">
        <v>12945</v>
      </c>
      <c r="M44" s="78">
        <v>863</v>
      </c>
      <c r="N44" s="95">
        <v>12105</v>
      </c>
      <c r="O44" s="22">
        <v>807</v>
      </c>
      <c r="P44" s="86">
        <v>8730</v>
      </c>
      <c r="Q44" s="78">
        <v>582</v>
      </c>
      <c r="R44" s="95">
        <v>7365</v>
      </c>
      <c r="S44" s="22">
        <v>491</v>
      </c>
      <c r="T44" s="95">
        <v>22005</v>
      </c>
      <c r="U44" s="22">
        <v>1467</v>
      </c>
      <c r="V44" s="91">
        <f t="shared" si="1"/>
        <v>129435</v>
      </c>
      <c r="W44" s="23">
        <f t="shared" si="2"/>
        <v>8629</v>
      </c>
      <c r="X44" s="71">
        <f t="shared" si="7"/>
        <v>25887</v>
      </c>
      <c r="Y44" s="72">
        <f t="shared" si="7"/>
        <v>1725.8</v>
      </c>
    </row>
    <row r="45" spans="1:25" s="37" customFormat="1" ht="18" customHeight="1" thickBot="1">
      <c r="A45" s="24" t="s">
        <v>54</v>
      </c>
      <c r="B45" s="12">
        <f t="shared" ref="B45:K45" si="15">SUM(B41:B44)</f>
        <v>514295</v>
      </c>
      <c r="C45" s="13">
        <f t="shared" si="15"/>
        <v>34879</v>
      </c>
      <c r="D45" s="14">
        <f t="shared" si="15"/>
        <v>640445</v>
      </c>
      <c r="E45" s="13">
        <f t="shared" si="15"/>
        <v>45772</v>
      </c>
      <c r="F45" s="14">
        <f t="shared" si="15"/>
        <v>1064665</v>
      </c>
      <c r="G45" s="13">
        <f t="shared" si="15"/>
        <v>72084</v>
      </c>
      <c r="H45" s="14">
        <f t="shared" si="15"/>
        <v>642085</v>
      </c>
      <c r="I45" s="13">
        <f t="shared" si="15"/>
        <v>48603</v>
      </c>
      <c r="J45" s="14">
        <f t="shared" si="15"/>
        <v>899715</v>
      </c>
      <c r="K45" s="13">
        <f t="shared" si="15"/>
        <v>59919</v>
      </c>
      <c r="L45" s="12">
        <f t="shared" ref="L45:Q45" si="16">SUM(L41:L44)</f>
        <v>634700</v>
      </c>
      <c r="M45" s="77">
        <f t="shared" si="16"/>
        <v>42636</v>
      </c>
      <c r="N45" s="14">
        <f t="shared" si="16"/>
        <v>567630</v>
      </c>
      <c r="O45" s="13">
        <f t="shared" si="16"/>
        <v>38581</v>
      </c>
      <c r="P45" s="12">
        <f t="shared" si="16"/>
        <v>631020</v>
      </c>
      <c r="Q45" s="77">
        <f t="shared" si="16"/>
        <v>42555</v>
      </c>
      <c r="R45" s="14">
        <f>SUM(R41:R44)</f>
        <v>805385</v>
      </c>
      <c r="S45" s="13">
        <f>SUM(S41:S44)</f>
        <v>53532</v>
      </c>
      <c r="T45" s="14">
        <f>SUM(T41:T44)</f>
        <v>1051305</v>
      </c>
      <c r="U45" s="13">
        <f>SUM(U41:U44)</f>
        <v>70252</v>
      </c>
      <c r="V45" s="90">
        <f>+B45+D45+F45+H45+J45+L45+N45+P45+R45+T45</f>
        <v>7451245</v>
      </c>
      <c r="W45" s="15">
        <f t="shared" si="2"/>
        <v>508813</v>
      </c>
      <c r="X45" s="73">
        <f t="shared" si="7"/>
        <v>1490249</v>
      </c>
      <c r="Y45" s="74">
        <f t="shared" si="7"/>
        <v>101762.6</v>
      </c>
    </row>
    <row r="46" spans="1:25" s="37" customFormat="1" ht="18" customHeight="1">
      <c r="A46" s="38" t="s">
        <v>46</v>
      </c>
      <c r="B46" s="39">
        <v>517140</v>
      </c>
      <c r="C46" s="40">
        <v>35670</v>
      </c>
      <c r="D46" s="41">
        <v>538960</v>
      </c>
      <c r="E46" s="40">
        <v>36824</v>
      </c>
      <c r="F46" s="41">
        <v>641020</v>
      </c>
      <c r="G46" s="40">
        <v>43347</v>
      </c>
      <c r="H46" s="41">
        <v>466115</v>
      </c>
      <c r="I46" s="40">
        <v>33728</v>
      </c>
      <c r="J46" s="41">
        <v>602690</v>
      </c>
      <c r="K46" s="40">
        <v>40602</v>
      </c>
      <c r="L46" s="39">
        <v>543395</v>
      </c>
      <c r="M46" s="82">
        <v>36731</v>
      </c>
      <c r="N46" s="41">
        <v>550555</v>
      </c>
      <c r="O46" s="40">
        <v>37873</v>
      </c>
      <c r="P46" s="39">
        <v>589865</v>
      </c>
      <c r="Q46" s="82">
        <v>40363</v>
      </c>
      <c r="R46" s="41">
        <v>513445</v>
      </c>
      <c r="S46" s="40">
        <v>35140</v>
      </c>
      <c r="T46" s="41">
        <v>617040</v>
      </c>
      <c r="U46" s="40">
        <v>43320</v>
      </c>
      <c r="V46" s="93">
        <f t="shared" si="1"/>
        <v>5580225</v>
      </c>
      <c r="W46" s="42">
        <f t="shared" si="2"/>
        <v>383598</v>
      </c>
      <c r="X46" s="69">
        <f t="shared" si="7"/>
        <v>1116045</v>
      </c>
      <c r="Y46" s="70">
        <f t="shared" si="7"/>
        <v>76719.600000000006</v>
      </c>
    </row>
    <row r="47" spans="1:25" s="37" customFormat="1" ht="18" customHeight="1">
      <c r="A47" s="38" t="s">
        <v>47</v>
      </c>
      <c r="B47" s="39">
        <v>94485</v>
      </c>
      <c r="C47" s="40">
        <v>6362</v>
      </c>
      <c r="D47" s="41">
        <v>99640</v>
      </c>
      <c r="E47" s="40">
        <v>6648</v>
      </c>
      <c r="F47" s="41">
        <v>113760</v>
      </c>
      <c r="G47" s="40">
        <v>7592</v>
      </c>
      <c r="H47" s="41">
        <v>102675</v>
      </c>
      <c r="I47" s="40">
        <v>6845</v>
      </c>
      <c r="J47" s="41">
        <v>103220</v>
      </c>
      <c r="K47" s="40">
        <v>6940</v>
      </c>
      <c r="L47" s="39">
        <v>81615</v>
      </c>
      <c r="M47" s="82">
        <v>5741</v>
      </c>
      <c r="N47" s="41">
        <v>83495</v>
      </c>
      <c r="O47" s="40">
        <v>5755</v>
      </c>
      <c r="P47" s="39">
        <v>91350</v>
      </c>
      <c r="Q47" s="82">
        <v>6160</v>
      </c>
      <c r="R47" s="41">
        <v>89420</v>
      </c>
      <c r="S47" s="40">
        <v>5999</v>
      </c>
      <c r="T47" s="41">
        <v>105195</v>
      </c>
      <c r="U47" s="40">
        <v>7086</v>
      </c>
      <c r="V47" s="93">
        <f t="shared" si="1"/>
        <v>964855</v>
      </c>
      <c r="W47" s="42">
        <f t="shared" si="2"/>
        <v>65128</v>
      </c>
      <c r="X47" s="69">
        <f t="shared" si="7"/>
        <v>192971</v>
      </c>
      <c r="Y47" s="70">
        <f t="shared" si="7"/>
        <v>13025.6</v>
      </c>
    </row>
    <row r="48" spans="1:25" s="37" customFormat="1" ht="18" customHeight="1">
      <c r="A48" s="30" t="s">
        <v>48</v>
      </c>
      <c r="B48" s="47">
        <f t="shared" ref="B48:M48" si="17">+B40+B45+B46+B47</f>
        <v>1892625</v>
      </c>
      <c r="C48" s="48">
        <f t="shared" si="17"/>
        <v>129114</v>
      </c>
      <c r="D48" s="49">
        <f t="shared" si="17"/>
        <v>2008365</v>
      </c>
      <c r="E48" s="48">
        <f t="shared" si="17"/>
        <v>144683</v>
      </c>
      <c r="F48" s="49">
        <f t="shared" si="17"/>
        <v>2757165</v>
      </c>
      <c r="G48" s="48">
        <f t="shared" si="17"/>
        <v>188820</v>
      </c>
      <c r="H48" s="49">
        <f t="shared" si="17"/>
        <v>1899890</v>
      </c>
      <c r="I48" s="48">
        <f t="shared" si="17"/>
        <v>137223</v>
      </c>
      <c r="J48" s="49">
        <f t="shared" si="17"/>
        <v>2438650</v>
      </c>
      <c r="K48" s="48">
        <f t="shared" si="17"/>
        <v>163635</v>
      </c>
      <c r="L48" s="47">
        <f t="shared" si="17"/>
        <v>2085995</v>
      </c>
      <c r="M48" s="83">
        <f t="shared" si="17"/>
        <v>140676</v>
      </c>
      <c r="N48" s="49">
        <f>+N47+N46+N45++N40</f>
        <v>2006295</v>
      </c>
      <c r="O48" s="48">
        <f>+O47+O46+O45++O40</f>
        <v>138121</v>
      </c>
      <c r="P48" s="47">
        <f t="shared" ref="P48:U48" si="18">+P47+P46+P45+P40</f>
        <v>2115455</v>
      </c>
      <c r="Q48" s="83">
        <f t="shared" si="18"/>
        <v>144029</v>
      </c>
      <c r="R48" s="49">
        <f t="shared" si="18"/>
        <v>2075915</v>
      </c>
      <c r="S48" s="48">
        <f t="shared" si="18"/>
        <v>139198</v>
      </c>
      <c r="T48" s="49">
        <f t="shared" si="18"/>
        <v>2688085</v>
      </c>
      <c r="U48" s="48">
        <f t="shared" si="18"/>
        <v>182712</v>
      </c>
      <c r="V48" s="47">
        <f t="shared" si="1"/>
        <v>21968440</v>
      </c>
      <c r="W48" s="48">
        <f t="shared" si="2"/>
        <v>1508211</v>
      </c>
      <c r="X48" s="49">
        <f t="shared" si="7"/>
        <v>4393688</v>
      </c>
      <c r="Y48" s="48">
        <f t="shared" si="7"/>
        <v>301642.2</v>
      </c>
    </row>
    <row r="49" spans="1:33" s="37" customFormat="1" ht="6" customHeight="1">
      <c r="A49" s="16"/>
      <c r="B49" s="17"/>
      <c r="C49" s="50"/>
      <c r="D49" s="17"/>
      <c r="E49" s="50"/>
      <c r="F49" s="17"/>
      <c r="G49" s="50"/>
      <c r="H49" s="17"/>
      <c r="I49" s="50"/>
      <c r="J49" s="17"/>
      <c r="K49" s="50"/>
      <c r="L49" s="85"/>
      <c r="M49" s="50"/>
      <c r="N49" s="94"/>
      <c r="O49" s="18"/>
      <c r="P49" s="85"/>
      <c r="Q49" s="50"/>
      <c r="R49" s="94"/>
      <c r="S49" s="18"/>
      <c r="T49" s="94"/>
      <c r="U49" s="18"/>
      <c r="V49" s="51">
        <f t="shared" si="1"/>
        <v>0</v>
      </c>
      <c r="W49" s="45"/>
      <c r="X49" s="17"/>
      <c r="Y49" s="50"/>
    </row>
    <row r="50" spans="1:33" ht="15.75" thickBot="1">
      <c r="A50" s="52" t="s">
        <v>49</v>
      </c>
      <c r="B50" s="53">
        <f>+B6+B38+B48</f>
        <v>28851582.02</v>
      </c>
      <c r="C50" s="54">
        <f>+C6+C38+C48</f>
        <v>1930653</v>
      </c>
      <c r="D50" s="55">
        <f>+D6+D38+D48</f>
        <v>28560480</v>
      </c>
      <c r="E50" s="54">
        <f>+E6+E38+E48</f>
        <v>1915985</v>
      </c>
      <c r="F50" s="55">
        <f>+F48+F38+F6</f>
        <v>33204345</v>
      </c>
      <c r="G50" s="54">
        <f>+G6+G38+G48</f>
        <v>2224416</v>
      </c>
      <c r="H50" s="55">
        <f>+H48+H38+H6</f>
        <v>26444483.190000001</v>
      </c>
      <c r="I50" s="54">
        <f>+I6+I38+I48</f>
        <v>1772179</v>
      </c>
      <c r="J50" s="55">
        <f>+J48+J38+J6</f>
        <v>31838010</v>
      </c>
      <c r="K50" s="54">
        <f>+K6+K38+K48</f>
        <v>2126178</v>
      </c>
      <c r="L50" s="53">
        <f>+L48+L38+L6</f>
        <v>30173682</v>
      </c>
      <c r="M50" s="84">
        <f>+M6+M38+M48</f>
        <v>2014672</v>
      </c>
      <c r="N50" s="53">
        <f t="shared" ref="N50:U50" si="19">+N48+N38+N6</f>
        <v>32168994</v>
      </c>
      <c r="O50" s="84">
        <f t="shared" si="19"/>
        <v>2153054</v>
      </c>
      <c r="P50" s="53">
        <f t="shared" si="19"/>
        <v>33732035</v>
      </c>
      <c r="Q50" s="84">
        <f t="shared" si="19"/>
        <v>2256173</v>
      </c>
      <c r="R50" s="55">
        <f t="shared" si="19"/>
        <v>30622457.25</v>
      </c>
      <c r="S50" s="54">
        <f t="shared" si="19"/>
        <v>2011708</v>
      </c>
      <c r="T50" s="55">
        <f>+T48+T38+T6</f>
        <v>34702579</v>
      </c>
      <c r="U50" s="54">
        <f t="shared" si="19"/>
        <v>2319674</v>
      </c>
      <c r="V50" s="53">
        <f t="shared" si="1"/>
        <v>310298647.45999998</v>
      </c>
      <c r="W50" s="54">
        <f>+C50+E50+G50+I50+K50+M50+O50+Q50+S50+U50</f>
        <v>20724692</v>
      </c>
      <c r="X50" s="55">
        <f t="shared" si="7"/>
        <v>62059729.491999999</v>
      </c>
      <c r="Y50" s="54">
        <f t="shared" si="7"/>
        <v>4144938.4</v>
      </c>
      <c r="Z50" s="105"/>
    </row>
    <row r="51" spans="1:33" ht="15.75" thickTop="1">
      <c r="J51" s="56"/>
      <c r="K51" s="56"/>
      <c r="L51" s="56"/>
      <c r="M51" s="56"/>
      <c r="N51" s="56"/>
      <c r="O51" s="102"/>
      <c r="P51" s="102"/>
      <c r="Q51" s="102"/>
      <c r="R51" s="102"/>
      <c r="S51" s="102"/>
      <c r="T51" s="107"/>
      <c r="U51" s="102"/>
      <c r="V51" s="103"/>
      <c r="W51" s="103"/>
    </row>
    <row r="52" spans="1:33" s="57" customFormat="1" ht="23.25">
      <c r="A52" s="106"/>
      <c r="O52" s="107"/>
      <c r="Q52" s="107"/>
      <c r="S52" s="107"/>
      <c r="T52" s="107"/>
      <c r="U52" s="107"/>
      <c r="V52" s="109"/>
      <c r="W52" s="108"/>
    </row>
    <row r="53" spans="1:33" s="112" customForma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107"/>
      <c r="P53" s="57"/>
      <c r="Q53" s="107"/>
      <c r="R53" s="57"/>
      <c r="S53" s="107"/>
      <c r="T53" s="107"/>
      <c r="U53" s="107"/>
      <c r="V53" s="109"/>
      <c r="W53" s="108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58" customFormat="1">
      <c r="A54"/>
      <c r="B54"/>
      <c r="C54"/>
      <c r="D54"/>
      <c r="E54"/>
      <c r="F54"/>
      <c r="G54"/>
      <c r="H54"/>
      <c r="I54"/>
      <c r="J54" s="56"/>
      <c r="K54"/>
      <c r="L54" s="56"/>
      <c r="M54"/>
      <c r="N54"/>
      <c r="O54" s="103"/>
      <c r="P54" s="103"/>
      <c r="Q54" s="103"/>
      <c r="R54" s="103"/>
      <c r="S54" s="103"/>
      <c r="T54" s="107"/>
      <c r="U54" s="103"/>
      <c r="V54" s="110"/>
      <c r="W54" s="103"/>
      <c r="X54"/>
      <c r="Y54"/>
      <c r="Z54"/>
      <c r="AA54"/>
      <c r="AB54"/>
      <c r="AC54"/>
      <c r="AD54"/>
      <c r="AE54"/>
      <c r="AF54"/>
      <c r="AG54"/>
    </row>
    <row r="55" spans="1:33" s="58" customFormat="1">
      <c r="A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/>
      <c r="T55" s="57"/>
      <c r="U55"/>
      <c r="V55" s="110"/>
      <c r="W55"/>
      <c r="X55"/>
      <c r="Y55"/>
      <c r="Z55"/>
      <c r="AA55"/>
      <c r="AB55"/>
      <c r="AC55"/>
      <c r="AD55"/>
      <c r="AE55"/>
      <c r="AF55"/>
      <c r="AG55"/>
    </row>
    <row r="56" spans="1:33" s="58" customFormat="1">
      <c r="A56"/>
      <c r="B56" s="57"/>
      <c r="C56"/>
      <c r="D56"/>
      <c r="E56"/>
      <c r="F56"/>
      <c r="G56"/>
      <c r="H56"/>
      <c r="I56"/>
      <c r="J56" s="56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11"/>
      <c r="W56"/>
      <c r="X56"/>
      <c r="Y56"/>
      <c r="Z56"/>
      <c r="AA56"/>
      <c r="AB56"/>
      <c r="AC56"/>
      <c r="AD56"/>
      <c r="AE56"/>
      <c r="AF56"/>
      <c r="AG56"/>
    </row>
    <row r="57" spans="1:33" s="58" customFormat="1">
      <c r="A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/>
      <c r="X57"/>
      <c r="Y57"/>
      <c r="Z57"/>
      <c r="AA57"/>
      <c r="AB57"/>
      <c r="AC57"/>
      <c r="AD57"/>
      <c r="AE57"/>
      <c r="AF57"/>
      <c r="AG57"/>
    </row>
    <row r="58" spans="1:33">
      <c r="B58" s="57"/>
      <c r="V58" s="111"/>
    </row>
    <row r="59" spans="1:33" s="58" customFormat="1">
      <c r="A59"/>
      <c r="B59" s="57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57"/>
      <c r="U59"/>
      <c r="V59" s="111"/>
      <c r="W59"/>
      <c r="X59"/>
      <c r="Y59"/>
      <c r="Z59"/>
      <c r="AA59"/>
      <c r="AB59"/>
      <c r="AC59"/>
      <c r="AD59"/>
      <c r="AE59"/>
      <c r="AF59"/>
      <c r="AG59"/>
    </row>
    <row r="60" spans="1:33" s="58" customFormat="1">
      <c r="A60"/>
      <c r="B60" s="56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57"/>
      <c r="U60"/>
      <c r="V60" s="111"/>
      <c r="W60"/>
      <c r="X60"/>
      <c r="Y60"/>
      <c r="Z60"/>
      <c r="AA60"/>
      <c r="AB60"/>
      <c r="AC60"/>
      <c r="AD60"/>
      <c r="AE60"/>
      <c r="AF60"/>
      <c r="AG60"/>
    </row>
    <row r="61" spans="1:33" s="58" customFormat="1">
      <c r="A61"/>
      <c r="B61"/>
      <c r="C61"/>
      <c r="D61"/>
      <c r="E61"/>
      <c r="F61"/>
      <c r="G61"/>
      <c r="H61"/>
      <c r="I61"/>
      <c r="J61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111"/>
      <c r="W61"/>
      <c r="X61"/>
      <c r="Y61"/>
      <c r="Z61"/>
      <c r="AA61"/>
      <c r="AB61"/>
      <c r="AC61"/>
      <c r="AD61"/>
      <c r="AE61"/>
      <c r="AF61"/>
      <c r="AG61"/>
    </row>
    <row r="63" spans="1:33" s="58" customFormat="1">
      <c r="A63"/>
      <c r="B63"/>
      <c r="C63"/>
      <c r="D63"/>
      <c r="E63"/>
      <c r="F63"/>
      <c r="G63"/>
      <c r="H63"/>
      <c r="I63"/>
      <c r="J63" s="56"/>
      <c r="K63"/>
      <c r="L63"/>
      <c r="M63"/>
      <c r="N63"/>
      <c r="O63"/>
      <c r="P63"/>
      <c r="Q63"/>
      <c r="R63"/>
      <c r="S63"/>
      <c r="T63" s="57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5" spans="1:33" s="58" customFormat="1">
      <c r="A65"/>
      <c r="B65"/>
      <c r="C65"/>
      <c r="D65"/>
      <c r="E65"/>
      <c r="F65"/>
      <c r="G65"/>
      <c r="H65"/>
      <c r="I65"/>
      <c r="J65" s="56"/>
      <c r="K65"/>
      <c r="L65"/>
      <c r="M65"/>
      <c r="N65"/>
      <c r="O65"/>
      <c r="P65"/>
      <c r="Q65"/>
      <c r="R65"/>
      <c r="S65"/>
      <c r="T65" s="57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7" spans="1:33" s="58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57"/>
      <c r="U67"/>
      <c r="V67"/>
      <c r="W67"/>
      <c r="X67"/>
      <c r="Y67"/>
      <c r="Z67"/>
      <c r="AA67"/>
      <c r="AB67"/>
      <c r="AC67"/>
      <c r="AD67"/>
      <c r="AE67"/>
      <c r="AF67"/>
      <c r="AG67"/>
    </row>
  </sheetData>
  <mergeCells count="12">
    <mergeCell ref="L4:M4"/>
    <mergeCell ref="B4:C4"/>
    <mergeCell ref="D4:E4"/>
    <mergeCell ref="F4:G4"/>
    <mergeCell ref="H4:I4"/>
    <mergeCell ref="J4:K4"/>
    <mergeCell ref="N4:O4"/>
    <mergeCell ref="P4:Q4"/>
    <mergeCell ref="R4:S4"/>
    <mergeCell ref="V4:W4"/>
    <mergeCell ref="X4:Y4"/>
    <mergeCell ref="T4:U4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68"/>
  <sheetViews>
    <sheetView showGridLines="0" workbookViewId="0">
      <selection activeCell="F6" sqref="F6"/>
    </sheetView>
  </sheetViews>
  <sheetFormatPr baseColWidth="10" defaultRowHeight="15"/>
  <cols>
    <col min="1" max="1" width="30" customWidth="1"/>
    <col min="2" max="2" width="14.140625" bestFit="1" customWidth="1"/>
    <col min="3" max="3" width="10.5703125" customWidth="1"/>
    <col min="4" max="4" width="14.140625" customWidth="1"/>
    <col min="5" max="5" width="10.5703125" customWidth="1"/>
    <col min="6" max="6" width="14.140625" customWidth="1"/>
    <col min="7" max="7" width="10.5703125" customWidth="1"/>
    <col min="8" max="8" width="14.140625" customWidth="1"/>
    <col min="9" max="9" width="10.5703125" customWidth="1"/>
    <col min="10" max="10" width="14.140625" customWidth="1"/>
    <col min="11" max="11" width="11.28515625" customWidth="1"/>
    <col min="12" max="12" width="14.140625" customWidth="1"/>
    <col min="13" max="13" width="10.5703125" customWidth="1"/>
    <col min="14" max="14" width="14.140625" customWidth="1"/>
    <col min="15" max="15" width="10.5703125" customWidth="1"/>
    <col min="16" max="16" width="14.140625" bestFit="1" customWidth="1"/>
    <col min="17" max="17" width="10.5703125" customWidth="1"/>
    <col min="18" max="18" width="14.140625" bestFit="1" customWidth="1"/>
    <col min="19" max="19" width="11.7109375" bestFit="1" customWidth="1"/>
    <col min="20" max="20" width="15.140625" bestFit="1" customWidth="1"/>
    <col min="21" max="21" width="11.5703125" bestFit="1" customWidth="1"/>
    <col min="22" max="22" width="14.140625" hidden="1" customWidth="1"/>
    <col min="23" max="23" width="0" hidden="1" customWidth="1"/>
  </cols>
  <sheetData>
    <row r="3" spans="1:25" ht="15.75">
      <c r="A3" s="98" t="s">
        <v>52</v>
      </c>
    </row>
    <row r="4" spans="1:25" ht="21">
      <c r="A4" s="1" t="s">
        <v>0</v>
      </c>
      <c r="B4" s="1"/>
      <c r="C4" s="1"/>
      <c r="D4" s="1" t="s">
        <v>58</v>
      </c>
      <c r="E4" s="1"/>
      <c r="F4" s="1"/>
      <c r="G4" s="1"/>
      <c r="H4" s="1"/>
      <c r="I4" s="1"/>
      <c r="R4" s="56"/>
    </row>
    <row r="5" spans="1:25">
      <c r="A5" s="2" t="s">
        <v>1</v>
      </c>
      <c r="B5" s="118" t="s">
        <v>2</v>
      </c>
      <c r="C5" s="117"/>
      <c r="D5" s="116" t="s">
        <v>3</v>
      </c>
      <c r="E5" s="117"/>
      <c r="F5" s="116" t="s">
        <v>4</v>
      </c>
      <c r="G5" s="117"/>
      <c r="H5" s="116" t="s">
        <v>5</v>
      </c>
      <c r="I5" s="117"/>
      <c r="J5" s="116" t="s">
        <v>6</v>
      </c>
      <c r="K5" s="117"/>
      <c r="L5" s="116" t="s">
        <v>51</v>
      </c>
      <c r="M5" s="118"/>
      <c r="N5" s="116" t="s">
        <v>53</v>
      </c>
      <c r="O5" s="117"/>
      <c r="P5" s="116" t="s">
        <v>55</v>
      </c>
      <c r="Q5" s="118"/>
      <c r="R5" s="116" t="s">
        <v>56</v>
      </c>
      <c r="S5" s="117"/>
      <c r="T5" s="119" t="s">
        <v>7</v>
      </c>
      <c r="U5" s="120"/>
      <c r="V5" s="116" t="s">
        <v>50</v>
      </c>
      <c r="W5" s="117"/>
    </row>
    <row r="6" spans="1:25">
      <c r="A6" s="3"/>
      <c r="B6" s="4" t="s">
        <v>8</v>
      </c>
      <c r="C6" s="5" t="s">
        <v>9</v>
      </c>
      <c r="D6" s="6" t="s">
        <v>8</v>
      </c>
      <c r="E6" s="5" t="s">
        <v>9</v>
      </c>
      <c r="F6" s="113" t="s">
        <v>8</v>
      </c>
      <c r="G6" s="5" t="s">
        <v>9</v>
      </c>
      <c r="H6" s="6" t="s">
        <v>8</v>
      </c>
      <c r="I6" s="5" t="s">
        <v>9</v>
      </c>
      <c r="J6" s="6" t="s">
        <v>8</v>
      </c>
      <c r="K6" s="5" t="s">
        <v>9</v>
      </c>
      <c r="L6" s="6" t="s">
        <v>8</v>
      </c>
      <c r="M6" s="4" t="s">
        <v>9</v>
      </c>
      <c r="N6" s="6" t="s">
        <v>8</v>
      </c>
      <c r="O6" s="5" t="s">
        <v>9</v>
      </c>
      <c r="P6" s="6" t="s">
        <v>8</v>
      </c>
      <c r="Q6" s="4" t="s">
        <v>9</v>
      </c>
      <c r="R6" s="6" t="s">
        <v>8</v>
      </c>
      <c r="S6" s="5" t="s">
        <v>9</v>
      </c>
      <c r="T6" s="89"/>
      <c r="U6" s="7"/>
      <c r="V6" s="6" t="s">
        <v>8</v>
      </c>
      <c r="W6" s="5" t="s">
        <v>9</v>
      </c>
    </row>
    <row r="7" spans="1:25" ht="18" customHeight="1">
      <c r="A7" s="8" t="s">
        <v>10</v>
      </c>
      <c r="B7" s="9">
        <v>6587.02</v>
      </c>
      <c r="C7" s="10"/>
      <c r="D7" s="11">
        <v>74780</v>
      </c>
      <c r="E7" s="10"/>
      <c r="F7" s="11">
        <v>1700</v>
      </c>
      <c r="G7" s="10"/>
      <c r="H7" s="11">
        <v>89083.19</v>
      </c>
      <c r="I7" s="10">
        <v>0</v>
      </c>
      <c r="J7" s="11">
        <v>1740</v>
      </c>
      <c r="K7" s="10">
        <v>0</v>
      </c>
      <c r="L7" s="9">
        <v>1157</v>
      </c>
      <c r="M7" s="9"/>
      <c r="N7" s="11">
        <v>8551</v>
      </c>
      <c r="O7" s="10">
        <v>0</v>
      </c>
      <c r="P7" s="9">
        <v>1510</v>
      </c>
      <c r="Q7" s="9">
        <v>0</v>
      </c>
      <c r="R7" s="11">
        <v>514572.25</v>
      </c>
      <c r="S7" s="10">
        <v>0</v>
      </c>
      <c r="T7" s="9">
        <f>+B7+D7+F7+H7+J7+L7+N7+P7+R7</f>
        <v>699680.46</v>
      </c>
      <c r="U7" s="10">
        <f>+C7+E7+G7+I7+K7+M7+O7+Q7+S7</f>
        <v>0</v>
      </c>
      <c r="V7" s="11">
        <f>+T7/5</f>
        <v>139936.092</v>
      </c>
      <c r="W7" s="10">
        <v>0</v>
      </c>
      <c r="X7" s="56">
        <f>+T7-Y7</f>
        <v>-35</v>
      </c>
      <c r="Y7">
        <v>699715.46</v>
      </c>
    </row>
    <row r="8" spans="1:25" ht="18" customHeight="1">
      <c r="A8" s="16" t="s">
        <v>11</v>
      </c>
      <c r="B8" s="17">
        <v>6066115</v>
      </c>
      <c r="C8" s="18">
        <v>405334</v>
      </c>
      <c r="D8" s="19">
        <v>5607435</v>
      </c>
      <c r="E8" s="18">
        <v>375580</v>
      </c>
      <c r="F8" s="19">
        <v>6499115</v>
      </c>
      <c r="G8" s="18">
        <v>434103</v>
      </c>
      <c r="H8" s="19">
        <v>5036175</v>
      </c>
      <c r="I8" s="18">
        <v>336737</v>
      </c>
      <c r="J8" s="19">
        <v>5962355</v>
      </c>
      <c r="K8" s="18">
        <v>399549</v>
      </c>
      <c r="L8" s="85">
        <v>5670630</v>
      </c>
      <c r="M8" s="50">
        <v>378045</v>
      </c>
      <c r="N8" s="94">
        <v>5885900</v>
      </c>
      <c r="O8" s="18">
        <v>393598</v>
      </c>
      <c r="P8" s="85">
        <v>6062805</v>
      </c>
      <c r="Q8" s="50">
        <v>406068</v>
      </c>
      <c r="R8" s="94">
        <v>5235285</v>
      </c>
      <c r="S8" s="18">
        <v>349309</v>
      </c>
      <c r="T8" s="51">
        <f t="shared" ref="T8:T51" si="0">+B8+D8+F8+H8+J8+L8+N8+P8+R8</f>
        <v>52025815</v>
      </c>
      <c r="U8" s="20">
        <f t="shared" ref="U8:U51" si="1">+C8+E8+G8+I8+K8+M8+O8+Q8+S8</f>
        <v>3478323</v>
      </c>
      <c r="V8" s="65">
        <f t="shared" ref="V8" si="2">+T8/5</f>
        <v>10405163</v>
      </c>
      <c r="W8" s="66">
        <f>+U8/5</f>
        <v>695664.6</v>
      </c>
    </row>
    <row r="9" spans="1:25" ht="18" customHeight="1">
      <c r="A9" s="16" t="s">
        <v>12</v>
      </c>
      <c r="B9" s="61">
        <v>0</v>
      </c>
      <c r="C9" s="62">
        <v>0</v>
      </c>
      <c r="D9" s="21">
        <v>7305</v>
      </c>
      <c r="E9" s="22">
        <v>487</v>
      </c>
      <c r="F9" s="21">
        <v>18450</v>
      </c>
      <c r="G9" s="22">
        <v>1230</v>
      </c>
      <c r="H9" s="21">
        <v>9750</v>
      </c>
      <c r="I9" s="22">
        <v>650</v>
      </c>
      <c r="J9" s="21">
        <v>4125</v>
      </c>
      <c r="K9" s="22">
        <v>275</v>
      </c>
      <c r="L9" s="86">
        <v>0</v>
      </c>
      <c r="M9" s="78">
        <v>0</v>
      </c>
      <c r="N9" s="95">
        <v>0</v>
      </c>
      <c r="O9" s="22">
        <v>0</v>
      </c>
      <c r="P9" s="86">
        <v>900</v>
      </c>
      <c r="Q9" s="78">
        <v>60</v>
      </c>
      <c r="R9" s="95">
        <v>11580</v>
      </c>
      <c r="S9" s="22">
        <v>772</v>
      </c>
      <c r="T9" s="91">
        <f t="shared" si="0"/>
        <v>52110</v>
      </c>
      <c r="U9" s="23">
        <f t="shared" si="1"/>
        <v>3474</v>
      </c>
      <c r="V9" s="71">
        <f t="shared" ref="V9:V51" si="3">+T9/5</f>
        <v>10422</v>
      </c>
      <c r="W9" s="72">
        <f t="shared" ref="W9:W51" si="4">+U9/5</f>
        <v>694.8</v>
      </c>
    </row>
    <row r="10" spans="1:25" s="25" customFormat="1" ht="18" customHeight="1" thickBot="1">
      <c r="A10" s="24" t="s">
        <v>13</v>
      </c>
      <c r="B10" s="12">
        <f>SUM(B8:B8)</f>
        <v>6066115</v>
      </c>
      <c r="C10" s="13">
        <f>SUM(C8:C8)</f>
        <v>405334</v>
      </c>
      <c r="D10" s="12">
        <f t="shared" ref="D10:K10" si="5">SUM(D8:D9)</f>
        <v>5614740</v>
      </c>
      <c r="E10" s="13">
        <f t="shared" si="5"/>
        <v>376067</v>
      </c>
      <c r="F10" s="12">
        <f t="shared" si="5"/>
        <v>6517565</v>
      </c>
      <c r="G10" s="13">
        <f t="shared" si="5"/>
        <v>435333</v>
      </c>
      <c r="H10" s="12">
        <f t="shared" si="5"/>
        <v>5045925</v>
      </c>
      <c r="I10" s="13">
        <f t="shared" si="5"/>
        <v>337387</v>
      </c>
      <c r="J10" s="12">
        <f t="shared" si="5"/>
        <v>5966480</v>
      </c>
      <c r="K10" s="13">
        <f t="shared" si="5"/>
        <v>399824</v>
      </c>
      <c r="L10" s="12">
        <f t="shared" ref="L10:Q10" si="6">SUM(L8:L9)</f>
        <v>5670630</v>
      </c>
      <c r="M10" s="77">
        <f t="shared" si="6"/>
        <v>378045</v>
      </c>
      <c r="N10" s="14">
        <f t="shared" si="6"/>
        <v>5885900</v>
      </c>
      <c r="O10" s="13">
        <f t="shared" si="6"/>
        <v>393598</v>
      </c>
      <c r="P10" s="12">
        <f t="shared" si="6"/>
        <v>6063705</v>
      </c>
      <c r="Q10" s="77">
        <f t="shared" si="6"/>
        <v>406128</v>
      </c>
      <c r="R10" s="14">
        <f>SUM(R8:R9)</f>
        <v>5246865</v>
      </c>
      <c r="S10" s="13">
        <f>SUM(S8:S9)</f>
        <v>350081</v>
      </c>
      <c r="T10" s="90">
        <f t="shared" si="0"/>
        <v>52077925</v>
      </c>
      <c r="U10" s="15">
        <f t="shared" si="1"/>
        <v>3481797</v>
      </c>
      <c r="V10" s="75">
        <f t="shared" si="3"/>
        <v>10415585</v>
      </c>
      <c r="W10" s="74">
        <f t="shared" si="4"/>
        <v>696359.4</v>
      </c>
    </row>
    <row r="11" spans="1:25" ht="18" customHeight="1">
      <c r="A11" s="16" t="s">
        <v>14</v>
      </c>
      <c r="B11" s="17">
        <v>4212355</v>
      </c>
      <c r="C11" s="18">
        <v>284704</v>
      </c>
      <c r="D11" s="19">
        <v>4312415</v>
      </c>
      <c r="E11" s="18">
        <v>291390</v>
      </c>
      <c r="F11" s="19">
        <v>5112675</v>
      </c>
      <c r="G11" s="18">
        <v>344809</v>
      </c>
      <c r="H11" s="19">
        <v>4153180</v>
      </c>
      <c r="I11" s="18">
        <v>279657</v>
      </c>
      <c r="J11" s="19">
        <v>4936255</v>
      </c>
      <c r="K11" s="18">
        <v>329150</v>
      </c>
      <c r="L11" s="85">
        <v>4472340</v>
      </c>
      <c r="M11" s="50">
        <v>299210</v>
      </c>
      <c r="N11" s="94">
        <v>4883085</v>
      </c>
      <c r="O11" s="18">
        <v>328033</v>
      </c>
      <c r="P11" s="85">
        <v>4872170</v>
      </c>
      <c r="Q11" s="50">
        <v>326403</v>
      </c>
      <c r="R11" s="94">
        <v>4631665</v>
      </c>
      <c r="S11" s="18">
        <v>311553</v>
      </c>
      <c r="T11" s="51">
        <f t="shared" si="0"/>
        <v>41586140</v>
      </c>
      <c r="U11" s="20">
        <f t="shared" si="1"/>
        <v>2794909</v>
      </c>
      <c r="V11" s="65">
        <f t="shared" si="3"/>
        <v>8317228</v>
      </c>
      <c r="W11" s="66">
        <f t="shared" si="4"/>
        <v>558981.80000000005</v>
      </c>
    </row>
    <row r="12" spans="1:25" ht="18" customHeight="1">
      <c r="A12" s="16" t="s">
        <v>15</v>
      </c>
      <c r="B12" s="17">
        <v>1609575</v>
      </c>
      <c r="C12" s="18">
        <v>107295</v>
      </c>
      <c r="D12" s="19">
        <v>1738320</v>
      </c>
      <c r="E12" s="18">
        <v>115873</v>
      </c>
      <c r="F12" s="19">
        <v>1745500</v>
      </c>
      <c r="G12" s="18">
        <v>116360</v>
      </c>
      <c r="H12" s="19">
        <v>1243555</v>
      </c>
      <c r="I12" s="18">
        <v>82904</v>
      </c>
      <c r="J12" s="19">
        <v>1496000</v>
      </c>
      <c r="K12" s="18">
        <v>99727</v>
      </c>
      <c r="L12" s="85">
        <v>1431180</v>
      </c>
      <c r="M12" s="50">
        <v>95405</v>
      </c>
      <c r="N12" s="94">
        <v>1489118</v>
      </c>
      <c r="O12" s="18">
        <v>99399</v>
      </c>
      <c r="P12" s="85">
        <v>1547810</v>
      </c>
      <c r="Q12" s="50">
        <v>103186</v>
      </c>
      <c r="R12" s="94">
        <v>1438755</v>
      </c>
      <c r="S12" s="18">
        <v>95904</v>
      </c>
      <c r="T12" s="51">
        <f t="shared" si="0"/>
        <v>13739813</v>
      </c>
      <c r="U12" s="20">
        <f t="shared" si="1"/>
        <v>916053</v>
      </c>
      <c r="V12" s="65">
        <f t="shared" si="3"/>
        <v>2747962.6</v>
      </c>
      <c r="W12" s="66">
        <f t="shared" si="4"/>
        <v>183210.6</v>
      </c>
    </row>
    <row r="13" spans="1:25" ht="18" customHeight="1">
      <c r="A13" s="16" t="s">
        <v>16</v>
      </c>
      <c r="B13">
        <v>0</v>
      </c>
      <c r="C13">
        <v>0</v>
      </c>
      <c r="D13" s="19">
        <v>3525</v>
      </c>
      <c r="E13" s="18">
        <v>235</v>
      </c>
      <c r="F13" s="19">
        <v>28320</v>
      </c>
      <c r="G13" s="18">
        <v>1887</v>
      </c>
      <c r="H13" s="19">
        <v>18360</v>
      </c>
      <c r="I13" s="18">
        <v>1224</v>
      </c>
      <c r="J13" s="19">
        <v>18975</v>
      </c>
      <c r="K13" s="18">
        <v>1265</v>
      </c>
      <c r="L13" s="85">
        <v>0</v>
      </c>
      <c r="M13" s="50">
        <v>0</v>
      </c>
      <c r="N13" s="94">
        <v>0</v>
      </c>
      <c r="O13" s="18">
        <v>0</v>
      </c>
      <c r="P13" s="85">
        <v>0</v>
      </c>
      <c r="Q13" s="50">
        <v>0</v>
      </c>
      <c r="R13" s="94">
        <v>17880</v>
      </c>
      <c r="S13" s="18">
        <v>1192</v>
      </c>
      <c r="T13" s="51">
        <f t="shared" si="0"/>
        <v>87060</v>
      </c>
      <c r="U13" s="20">
        <f t="shared" si="1"/>
        <v>5803</v>
      </c>
      <c r="V13" s="65">
        <f>+T13/4</f>
        <v>21765</v>
      </c>
      <c r="W13" s="66">
        <f>+U13/4</f>
        <v>1450.75</v>
      </c>
    </row>
    <row r="14" spans="1:25" ht="18" customHeight="1">
      <c r="A14" s="16" t="s">
        <v>17</v>
      </c>
      <c r="B14" s="26">
        <v>818320</v>
      </c>
      <c r="C14" s="22">
        <v>54486</v>
      </c>
      <c r="D14" s="21">
        <v>689615</v>
      </c>
      <c r="E14" s="22">
        <v>45968</v>
      </c>
      <c r="F14" s="21">
        <v>577765</v>
      </c>
      <c r="G14" s="22">
        <v>38511</v>
      </c>
      <c r="H14" s="21">
        <v>502360</v>
      </c>
      <c r="I14" s="22">
        <v>33483</v>
      </c>
      <c r="J14" s="21">
        <v>613080</v>
      </c>
      <c r="K14" s="22">
        <v>41269</v>
      </c>
      <c r="L14" s="86">
        <v>610620</v>
      </c>
      <c r="M14" s="78">
        <v>40705</v>
      </c>
      <c r="N14" s="95">
        <v>683190</v>
      </c>
      <c r="O14" s="22">
        <v>45541</v>
      </c>
      <c r="P14" s="86">
        <v>665920</v>
      </c>
      <c r="Q14" s="78">
        <v>44394</v>
      </c>
      <c r="R14" s="95">
        <v>570840</v>
      </c>
      <c r="S14" s="22">
        <v>38056</v>
      </c>
      <c r="T14" s="91">
        <f t="shared" si="0"/>
        <v>5731710</v>
      </c>
      <c r="U14" s="23">
        <f t="shared" si="1"/>
        <v>382413</v>
      </c>
      <c r="V14" s="71">
        <f t="shared" si="3"/>
        <v>1146342</v>
      </c>
      <c r="W14" s="72">
        <f t="shared" si="4"/>
        <v>76482.600000000006</v>
      </c>
    </row>
    <row r="15" spans="1:25" s="25" customFormat="1" ht="18" customHeight="1" thickBot="1">
      <c r="A15" s="24" t="s">
        <v>18</v>
      </c>
      <c r="B15" s="12">
        <f t="shared" ref="B15:K15" si="7">SUM(B11:B14)</f>
        <v>6640250</v>
      </c>
      <c r="C15" s="13">
        <f t="shared" si="7"/>
        <v>446485</v>
      </c>
      <c r="D15" s="14">
        <f t="shared" si="7"/>
        <v>6743875</v>
      </c>
      <c r="E15" s="13">
        <f t="shared" si="7"/>
        <v>453466</v>
      </c>
      <c r="F15" s="14">
        <f t="shared" si="7"/>
        <v>7464260</v>
      </c>
      <c r="G15" s="13">
        <f t="shared" si="7"/>
        <v>501567</v>
      </c>
      <c r="H15" s="14">
        <f t="shared" si="7"/>
        <v>5917455</v>
      </c>
      <c r="I15" s="13">
        <f t="shared" si="7"/>
        <v>397268</v>
      </c>
      <c r="J15" s="14">
        <f t="shared" si="7"/>
        <v>7064310</v>
      </c>
      <c r="K15" s="13">
        <f t="shared" si="7"/>
        <v>471411</v>
      </c>
      <c r="L15" s="12">
        <f t="shared" ref="L15:Q15" si="8">SUM(L11:L14)</f>
        <v>6514140</v>
      </c>
      <c r="M15" s="77">
        <f t="shared" si="8"/>
        <v>435320</v>
      </c>
      <c r="N15" s="14">
        <f t="shared" si="8"/>
        <v>7055393</v>
      </c>
      <c r="O15" s="13">
        <f t="shared" si="8"/>
        <v>472973</v>
      </c>
      <c r="P15" s="12">
        <f t="shared" si="8"/>
        <v>7085900</v>
      </c>
      <c r="Q15" s="77">
        <f t="shared" si="8"/>
        <v>473983</v>
      </c>
      <c r="R15" s="14">
        <f>SUM(R11:R14)</f>
        <v>6659140</v>
      </c>
      <c r="S15" s="13">
        <f>SUM(S11:S14)</f>
        <v>446705</v>
      </c>
      <c r="T15" s="90">
        <f t="shared" si="0"/>
        <v>61144723</v>
      </c>
      <c r="U15" s="15">
        <f t="shared" si="1"/>
        <v>4099178</v>
      </c>
      <c r="V15" s="73">
        <f t="shared" si="3"/>
        <v>12228944.6</v>
      </c>
      <c r="W15" s="74">
        <f t="shared" si="4"/>
        <v>819835.6</v>
      </c>
    </row>
    <row r="16" spans="1:25" ht="18" customHeight="1">
      <c r="A16" s="16" t="s">
        <v>19</v>
      </c>
      <c r="B16" s="17">
        <v>2997285</v>
      </c>
      <c r="C16" s="18">
        <v>199816</v>
      </c>
      <c r="D16" s="19">
        <v>2836395</v>
      </c>
      <c r="E16" s="18">
        <v>189092</v>
      </c>
      <c r="F16" s="19">
        <v>3205485</v>
      </c>
      <c r="G16" s="18">
        <v>213702</v>
      </c>
      <c r="H16" s="19">
        <v>2637645</v>
      </c>
      <c r="I16" s="18">
        <v>175840</v>
      </c>
      <c r="J16" s="19">
        <v>3107990</v>
      </c>
      <c r="K16" s="18">
        <v>207195</v>
      </c>
      <c r="L16" s="85">
        <v>3024465</v>
      </c>
      <c r="M16" s="50">
        <v>201635</v>
      </c>
      <c r="N16" s="94">
        <v>3125480</v>
      </c>
      <c r="O16" s="18">
        <v>208337</v>
      </c>
      <c r="P16" s="85">
        <v>3498915</v>
      </c>
      <c r="Q16" s="50">
        <v>233239</v>
      </c>
      <c r="R16" s="94">
        <v>3014930</v>
      </c>
      <c r="S16" s="18">
        <v>200977</v>
      </c>
      <c r="T16" s="51">
        <f t="shared" si="0"/>
        <v>27448590</v>
      </c>
      <c r="U16" s="20">
        <f t="shared" si="1"/>
        <v>1829833</v>
      </c>
      <c r="V16" s="65">
        <f t="shared" si="3"/>
        <v>5489718</v>
      </c>
      <c r="W16" s="66">
        <f t="shared" si="4"/>
        <v>365966.6</v>
      </c>
    </row>
    <row r="17" spans="1:23" ht="18" customHeight="1">
      <c r="A17" s="16" t="s">
        <v>20</v>
      </c>
      <c r="B17" s="17">
        <v>30090</v>
      </c>
      <c r="C17" s="18">
        <v>2005</v>
      </c>
      <c r="D17" s="19">
        <v>34785</v>
      </c>
      <c r="E17" s="18">
        <v>2319</v>
      </c>
      <c r="F17" s="19">
        <v>44700</v>
      </c>
      <c r="G17" s="18">
        <v>2980</v>
      </c>
      <c r="H17" s="19">
        <v>39060</v>
      </c>
      <c r="I17" s="18">
        <v>2604</v>
      </c>
      <c r="J17" s="19">
        <v>43980</v>
      </c>
      <c r="K17" s="18">
        <v>2932</v>
      </c>
      <c r="L17" s="85">
        <v>38115</v>
      </c>
      <c r="M17" s="50">
        <v>2541</v>
      </c>
      <c r="N17" s="94">
        <v>39765</v>
      </c>
      <c r="O17" s="18">
        <v>2651</v>
      </c>
      <c r="P17" s="85">
        <v>45195</v>
      </c>
      <c r="Q17" s="50">
        <v>3013</v>
      </c>
      <c r="R17" s="94">
        <v>39360</v>
      </c>
      <c r="S17" s="18">
        <v>2624</v>
      </c>
      <c r="T17" s="51">
        <f t="shared" si="0"/>
        <v>355050</v>
      </c>
      <c r="U17" s="20">
        <f t="shared" si="1"/>
        <v>23669</v>
      </c>
      <c r="V17" s="65">
        <f t="shared" si="3"/>
        <v>71010</v>
      </c>
      <c r="W17" s="66">
        <f t="shared" si="4"/>
        <v>4733.8</v>
      </c>
    </row>
    <row r="18" spans="1:23" ht="18" customHeight="1">
      <c r="A18" s="16" t="s">
        <v>21</v>
      </c>
      <c r="B18" s="17">
        <v>2310</v>
      </c>
      <c r="C18" s="18">
        <v>154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  <c r="I18" s="59">
        <v>0</v>
      </c>
      <c r="J18" s="60">
        <v>0</v>
      </c>
      <c r="K18" s="59">
        <v>0</v>
      </c>
      <c r="L18" s="87">
        <v>0</v>
      </c>
      <c r="M18" s="44">
        <v>0</v>
      </c>
      <c r="N18" s="96">
        <v>0</v>
      </c>
      <c r="O18" s="59">
        <v>0</v>
      </c>
      <c r="P18" s="87">
        <v>0</v>
      </c>
      <c r="Q18" s="44">
        <v>0</v>
      </c>
      <c r="R18" s="96">
        <v>0</v>
      </c>
      <c r="S18" s="59">
        <v>0</v>
      </c>
      <c r="T18" s="51">
        <f t="shared" si="0"/>
        <v>2310</v>
      </c>
      <c r="U18" s="20">
        <f t="shared" si="1"/>
        <v>154</v>
      </c>
      <c r="V18" s="65">
        <f>+T18/1</f>
        <v>2310</v>
      </c>
      <c r="W18" s="66">
        <f>+U18/1</f>
        <v>154</v>
      </c>
    </row>
    <row r="19" spans="1:23" ht="18" customHeight="1">
      <c r="A19" s="16" t="s">
        <v>22</v>
      </c>
      <c r="B19" s="17">
        <v>3360</v>
      </c>
      <c r="C19" s="18">
        <v>224</v>
      </c>
      <c r="D19" s="60">
        <v>0</v>
      </c>
      <c r="E19" s="59">
        <v>0</v>
      </c>
      <c r="F19" s="60">
        <v>0</v>
      </c>
      <c r="G19" s="59">
        <v>0</v>
      </c>
      <c r="H19" s="60">
        <v>0</v>
      </c>
      <c r="I19" s="59">
        <v>0</v>
      </c>
      <c r="J19" s="60">
        <v>0</v>
      </c>
      <c r="K19" s="59">
        <v>0</v>
      </c>
      <c r="L19" s="87">
        <v>0</v>
      </c>
      <c r="M19" s="44">
        <v>0</v>
      </c>
      <c r="N19" s="96">
        <v>0</v>
      </c>
      <c r="O19" s="59">
        <v>0</v>
      </c>
      <c r="P19" s="87">
        <v>0</v>
      </c>
      <c r="Q19" s="44">
        <v>0</v>
      </c>
      <c r="R19" s="96">
        <v>0</v>
      </c>
      <c r="S19" s="59">
        <v>0</v>
      </c>
      <c r="T19" s="51">
        <f t="shared" si="0"/>
        <v>3360</v>
      </c>
      <c r="U19" s="20">
        <f t="shared" si="1"/>
        <v>224</v>
      </c>
      <c r="V19" s="65">
        <f>+T19/1</f>
        <v>3360</v>
      </c>
      <c r="W19" s="66">
        <f>+U19/1</f>
        <v>224</v>
      </c>
    </row>
    <row r="20" spans="1:23" ht="18" customHeight="1">
      <c r="A20" s="16" t="s">
        <v>23</v>
      </c>
      <c r="B20" s="17">
        <v>0</v>
      </c>
      <c r="C20" s="18">
        <v>0</v>
      </c>
      <c r="D20" s="19">
        <v>2100</v>
      </c>
      <c r="E20" s="18">
        <v>140</v>
      </c>
      <c r="F20" s="19">
        <v>8595</v>
      </c>
      <c r="G20" s="18">
        <v>573</v>
      </c>
      <c r="H20" s="19">
        <v>7065</v>
      </c>
      <c r="I20" s="18">
        <v>471</v>
      </c>
      <c r="J20" s="19">
        <v>5730</v>
      </c>
      <c r="K20" s="18">
        <v>382</v>
      </c>
      <c r="L20" s="85">
        <v>0</v>
      </c>
      <c r="M20" s="50">
        <v>0</v>
      </c>
      <c r="N20" s="94">
        <v>0</v>
      </c>
      <c r="O20" s="18">
        <v>0</v>
      </c>
      <c r="P20" s="85">
        <v>0</v>
      </c>
      <c r="Q20" s="50">
        <v>0</v>
      </c>
      <c r="R20" s="94">
        <v>4035</v>
      </c>
      <c r="S20" s="18">
        <v>269</v>
      </c>
      <c r="T20" s="51">
        <f t="shared" si="0"/>
        <v>27525</v>
      </c>
      <c r="U20" s="20">
        <f t="shared" si="1"/>
        <v>1835</v>
      </c>
      <c r="V20" s="65">
        <f>+T20/4</f>
        <v>6881.25</v>
      </c>
      <c r="W20" s="66">
        <f>+U20/4</f>
        <v>458.75</v>
      </c>
    </row>
    <row r="21" spans="1:23" ht="18" customHeight="1">
      <c r="A21" s="16" t="s">
        <v>24</v>
      </c>
      <c r="B21" s="17">
        <v>0</v>
      </c>
      <c r="C21" s="18">
        <v>0</v>
      </c>
      <c r="D21" s="19">
        <v>1305</v>
      </c>
      <c r="E21" s="18">
        <v>87</v>
      </c>
      <c r="F21" s="19">
        <v>8130</v>
      </c>
      <c r="G21" s="18">
        <v>542</v>
      </c>
      <c r="H21" s="19">
        <v>6405</v>
      </c>
      <c r="I21" s="18">
        <v>427</v>
      </c>
      <c r="J21" s="19">
        <v>6465</v>
      </c>
      <c r="K21" s="18">
        <v>431</v>
      </c>
      <c r="L21" s="85">
        <v>0</v>
      </c>
      <c r="M21" s="50">
        <v>0</v>
      </c>
      <c r="N21" s="94">
        <v>0</v>
      </c>
      <c r="O21" s="18">
        <v>0</v>
      </c>
      <c r="P21" s="85">
        <v>0</v>
      </c>
      <c r="Q21" s="50">
        <v>0</v>
      </c>
      <c r="R21" s="94">
        <v>4170</v>
      </c>
      <c r="S21" s="18">
        <v>278</v>
      </c>
      <c r="T21" s="51">
        <f t="shared" si="0"/>
        <v>26475</v>
      </c>
      <c r="U21" s="20">
        <f t="shared" si="1"/>
        <v>1765</v>
      </c>
      <c r="V21" s="65">
        <f>+T21/4</f>
        <v>6618.75</v>
      </c>
      <c r="W21" s="66">
        <f>+U21/4</f>
        <v>441.25</v>
      </c>
    </row>
    <row r="22" spans="1:23" ht="18" customHeight="1">
      <c r="A22" s="16" t="s">
        <v>25</v>
      </c>
      <c r="B22" s="26">
        <v>408685</v>
      </c>
      <c r="C22" s="22">
        <v>27242</v>
      </c>
      <c r="D22" s="21">
        <v>381165</v>
      </c>
      <c r="E22" s="22">
        <v>25411</v>
      </c>
      <c r="F22" s="21">
        <v>406790</v>
      </c>
      <c r="G22" s="22">
        <v>27271</v>
      </c>
      <c r="H22" s="21">
        <v>327720</v>
      </c>
      <c r="I22" s="22">
        <v>21848</v>
      </c>
      <c r="J22" s="21">
        <v>393960</v>
      </c>
      <c r="K22" s="22">
        <v>26264</v>
      </c>
      <c r="L22" s="86">
        <v>382870</v>
      </c>
      <c r="M22" s="78">
        <v>25523</v>
      </c>
      <c r="N22" s="95">
        <v>373185</v>
      </c>
      <c r="O22" s="22">
        <v>24877</v>
      </c>
      <c r="P22" s="86">
        <v>405660</v>
      </c>
      <c r="Q22" s="78">
        <v>27041</v>
      </c>
      <c r="R22" s="95">
        <v>354030</v>
      </c>
      <c r="S22" s="22">
        <v>23594</v>
      </c>
      <c r="T22" s="91">
        <f t="shared" si="0"/>
        <v>3434065</v>
      </c>
      <c r="U22" s="23">
        <f t="shared" si="1"/>
        <v>229071</v>
      </c>
      <c r="V22" s="71">
        <f t="shared" si="3"/>
        <v>686813</v>
      </c>
      <c r="W22" s="72">
        <f t="shared" si="4"/>
        <v>45814.2</v>
      </c>
    </row>
    <row r="23" spans="1:23" s="25" customFormat="1" ht="18" customHeight="1" thickBot="1">
      <c r="A23" s="24" t="s">
        <v>26</v>
      </c>
      <c r="B23" s="12">
        <f t="shared" ref="B23:K23" si="9">SUM(B16:B22)</f>
        <v>3441730</v>
      </c>
      <c r="C23" s="13">
        <f t="shared" si="9"/>
        <v>229441</v>
      </c>
      <c r="D23" s="14">
        <f t="shared" si="9"/>
        <v>3255750</v>
      </c>
      <c r="E23" s="13">
        <f t="shared" si="9"/>
        <v>217049</v>
      </c>
      <c r="F23" s="14">
        <f t="shared" si="9"/>
        <v>3673700</v>
      </c>
      <c r="G23" s="13">
        <f t="shared" si="9"/>
        <v>245068</v>
      </c>
      <c r="H23" s="14">
        <f t="shared" si="9"/>
        <v>3017895</v>
      </c>
      <c r="I23" s="13">
        <f t="shared" si="9"/>
        <v>201190</v>
      </c>
      <c r="J23" s="14">
        <f t="shared" si="9"/>
        <v>3558125</v>
      </c>
      <c r="K23" s="13">
        <f t="shared" si="9"/>
        <v>237204</v>
      </c>
      <c r="L23" s="12">
        <f t="shared" ref="L23:Q23" si="10">SUM(L16:L22)</f>
        <v>3445450</v>
      </c>
      <c r="M23" s="77">
        <f t="shared" si="10"/>
        <v>229699</v>
      </c>
      <c r="N23" s="14">
        <f t="shared" si="10"/>
        <v>3538430</v>
      </c>
      <c r="O23" s="13">
        <f t="shared" si="10"/>
        <v>235865</v>
      </c>
      <c r="P23" s="12">
        <f t="shared" si="10"/>
        <v>3949770</v>
      </c>
      <c r="Q23" s="77">
        <f t="shared" si="10"/>
        <v>263293</v>
      </c>
      <c r="R23" s="14">
        <f>SUM(R16:R22)</f>
        <v>3416525</v>
      </c>
      <c r="S23" s="13">
        <f>SUM(S16:S22)</f>
        <v>227742</v>
      </c>
      <c r="T23" s="90">
        <f t="shared" si="0"/>
        <v>31297375</v>
      </c>
      <c r="U23" s="15">
        <f t="shared" si="1"/>
        <v>2086551</v>
      </c>
      <c r="V23" s="73">
        <f t="shared" si="3"/>
        <v>6259475</v>
      </c>
      <c r="W23" s="74">
        <f t="shared" si="4"/>
        <v>417310.2</v>
      </c>
    </row>
    <row r="24" spans="1:23" ht="18" customHeight="1">
      <c r="A24" s="16" t="s">
        <v>27</v>
      </c>
      <c r="B24" s="43">
        <v>0</v>
      </c>
      <c r="C24" s="59">
        <v>0</v>
      </c>
      <c r="D24" s="19">
        <v>7500</v>
      </c>
      <c r="E24" s="18">
        <v>500</v>
      </c>
      <c r="F24" s="19">
        <v>545895</v>
      </c>
      <c r="G24" s="18">
        <v>36391</v>
      </c>
      <c r="H24" s="19">
        <v>546495</v>
      </c>
      <c r="I24" s="18">
        <v>36433</v>
      </c>
      <c r="J24" s="19">
        <v>676800</v>
      </c>
      <c r="K24" s="18">
        <v>45120</v>
      </c>
      <c r="L24" s="85">
        <v>733470</v>
      </c>
      <c r="M24" s="50">
        <v>48898</v>
      </c>
      <c r="N24" s="94">
        <v>800280</v>
      </c>
      <c r="O24" s="18">
        <v>53353</v>
      </c>
      <c r="P24" s="85">
        <v>833415</v>
      </c>
      <c r="Q24" s="50">
        <v>55559</v>
      </c>
      <c r="R24" s="94">
        <v>697245</v>
      </c>
      <c r="S24" s="18">
        <v>46485</v>
      </c>
      <c r="T24" s="51">
        <f t="shared" si="0"/>
        <v>4841100</v>
      </c>
      <c r="U24" s="20">
        <f t="shared" si="1"/>
        <v>322739</v>
      </c>
      <c r="V24" s="65">
        <f>+T24/3.5</f>
        <v>1383171.4285714286</v>
      </c>
      <c r="W24" s="66">
        <f>+U24/3.5</f>
        <v>92211.142857142855</v>
      </c>
    </row>
    <row r="25" spans="1:23" ht="18" customHeight="1">
      <c r="A25" s="16" t="s">
        <v>28</v>
      </c>
      <c r="B25" s="26">
        <v>394275</v>
      </c>
      <c r="C25" s="22">
        <v>26285</v>
      </c>
      <c r="D25" s="21">
        <v>374365</v>
      </c>
      <c r="E25" s="22">
        <v>25435</v>
      </c>
      <c r="F25" s="21">
        <v>373555</v>
      </c>
      <c r="G25" s="22">
        <v>25901</v>
      </c>
      <c r="H25" s="21">
        <v>337935</v>
      </c>
      <c r="I25" s="22">
        <v>23074</v>
      </c>
      <c r="J25" s="21">
        <v>418925</v>
      </c>
      <c r="K25" s="22">
        <v>28138</v>
      </c>
      <c r="L25" s="86">
        <v>388170</v>
      </c>
      <c r="M25" s="78">
        <v>26300</v>
      </c>
      <c r="N25" s="95">
        <v>421945</v>
      </c>
      <c r="O25" s="22">
        <v>28894</v>
      </c>
      <c r="P25" s="86">
        <v>518245</v>
      </c>
      <c r="Q25" s="78">
        <v>35396</v>
      </c>
      <c r="R25" s="95">
        <v>456615</v>
      </c>
      <c r="S25" s="22">
        <v>31089</v>
      </c>
      <c r="T25" s="91">
        <f t="shared" si="0"/>
        <v>3684030</v>
      </c>
      <c r="U25" s="23">
        <f t="shared" si="1"/>
        <v>250512</v>
      </c>
      <c r="V25" s="71">
        <f>+T25/3.5</f>
        <v>1052580</v>
      </c>
      <c r="W25" s="72">
        <f>+U25/3.5</f>
        <v>71574.857142857145</v>
      </c>
    </row>
    <row r="26" spans="1:23" s="25" customFormat="1" ht="18" customHeight="1" thickBot="1">
      <c r="A26" s="24" t="s">
        <v>29</v>
      </c>
      <c r="B26" s="12">
        <f>SUM(B25:B25)</f>
        <v>394275</v>
      </c>
      <c r="C26" s="13">
        <f>SUM(C25:C25)</f>
        <v>26285</v>
      </c>
      <c r="D26" s="14">
        <f t="shared" ref="D26:K26" si="11">SUM(D24:D25)</f>
        <v>381865</v>
      </c>
      <c r="E26" s="13">
        <f t="shared" si="11"/>
        <v>25935</v>
      </c>
      <c r="F26" s="14">
        <f t="shared" si="11"/>
        <v>919450</v>
      </c>
      <c r="G26" s="13">
        <f t="shared" si="11"/>
        <v>62292</v>
      </c>
      <c r="H26" s="14">
        <f t="shared" si="11"/>
        <v>884430</v>
      </c>
      <c r="I26" s="13">
        <f t="shared" si="11"/>
        <v>59507</v>
      </c>
      <c r="J26" s="14">
        <f t="shared" si="11"/>
        <v>1095725</v>
      </c>
      <c r="K26" s="13">
        <f t="shared" si="11"/>
        <v>73258</v>
      </c>
      <c r="L26" s="12">
        <f t="shared" ref="L26:Q26" si="12">SUM(L24:L25)</f>
        <v>1121640</v>
      </c>
      <c r="M26" s="77">
        <f t="shared" si="12"/>
        <v>75198</v>
      </c>
      <c r="N26" s="14">
        <f t="shared" si="12"/>
        <v>1222225</v>
      </c>
      <c r="O26" s="13">
        <f t="shared" si="12"/>
        <v>82247</v>
      </c>
      <c r="P26" s="12">
        <f t="shared" si="12"/>
        <v>1351660</v>
      </c>
      <c r="Q26" s="77">
        <f t="shared" si="12"/>
        <v>90955</v>
      </c>
      <c r="R26" s="14">
        <f>SUM(R24:R25)</f>
        <v>1153860</v>
      </c>
      <c r="S26" s="13">
        <f>SUM(S24:S25)</f>
        <v>77574</v>
      </c>
      <c r="T26" s="90">
        <f t="shared" si="0"/>
        <v>8525130</v>
      </c>
      <c r="U26" s="15">
        <f t="shared" si="1"/>
        <v>573251</v>
      </c>
      <c r="V26" s="73">
        <f t="shared" si="3"/>
        <v>1705026</v>
      </c>
      <c r="W26" s="74">
        <f t="shared" si="4"/>
        <v>114650.2</v>
      </c>
    </row>
    <row r="27" spans="1:23" ht="18" customHeight="1">
      <c r="A27" s="16" t="s">
        <v>30</v>
      </c>
      <c r="B27" s="17">
        <v>3175180</v>
      </c>
      <c r="C27" s="18">
        <v>211702</v>
      </c>
      <c r="D27" s="19">
        <v>2941455</v>
      </c>
      <c r="E27" s="18">
        <v>196101</v>
      </c>
      <c r="F27" s="19">
        <v>3253500</v>
      </c>
      <c r="G27" s="18">
        <v>216900</v>
      </c>
      <c r="H27" s="19">
        <v>2699925</v>
      </c>
      <c r="I27" s="18">
        <v>179995</v>
      </c>
      <c r="J27" s="19">
        <v>3323580</v>
      </c>
      <c r="K27" s="18">
        <v>221564</v>
      </c>
      <c r="L27" s="85">
        <v>3196725</v>
      </c>
      <c r="M27" s="50">
        <v>213115</v>
      </c>
      <c r="N27" s="94">
        <v>3501420</v>
      </c>
      <c r="O27" s="18">
        <v>233427</v>
      </c>
      <c r="P27" s="85">
        <v>3459375</v>
      </c>
      <c r="Q27" s="50">
        <v>230870</v>
      </c>
      <c r="R27" s="94">
        <v>2934235</v>
      </c>
      <c r="S27" s="18">
        <v>195615</v>
      </c>
      <c r="T27" s="51">
        <f t="shared" si="0"/>
        <v>28485395</v>
      </c>
      <c r="U27" s="20">
        <f t="shared" si="1"/>
        <v>1899289</v>
      </c>
      <c r="V27" s="65">
        <f t="shared" si="3"/>
        <v>5697079</v>
      </c>
      <c r="W27" s="66">
        <f t="shared" si="4"/>
        <v>379857.8</v>
      </c>
    </row>
    <row r="28" spans="1:23" ht="18" customHeight="1">
      <c r="A28" s="16" t="s">
        <v>31</v>
      </c>
      <c r="B28" s="26">
        <v>73365</v>
      </c>
      <c r="C28" s="22">
        <v>4890</v>
      </c>
      <c r="D28" s="21">
        <v>93075</v>
      </c>
      <c r="E28" s="22">
        <v>6205</v>
      </c>
      <c r="F28" s="21">
        <v>117220</v>
      </c>
      <c r="G28" s="22">
        <v>7810</v>
      </c>
      <c r="H28" s="21">
        <v>106350</v>
      </c>
      <c r="I28" s="22">
        <v>7090</v>
      </c>
      <c r="J28" s="21">
        <v>114105</v>
      </c>
      <c r="K28" s="22">
        <v>7607</v>
      </c>
      <c r="L28" s="86">
        <v>97815</v>
      </c>
      <c r="M28" s="78">
        <v>6521</v>
      </c>
      <c r="N28" s="95">
        <v>105345</v>
      </c>
      <c r="O28" s="22">
        <v>7023</v>
      </c>
      <c r="P28" s="86">
        <v>122310</v>
      </c>
      <c r="Q28" s="78">
        <v>8152</v>
      </c>
      <c r="R28" s="95">
        <v>94620</v>
      </c>
      <c r="S28" s="22">
        <v>6308</v>
      </c>
      <c r="T28" s="91">
        <f t="shared" si="0"/>
        <v>924205</v>
      </c>
      <c r="U28" s="23">
        <f t="shared" si="1"/>
        <v>61606</v>
      </c>
      <c r="V28" s="71">
        <f t="shared" si="3"/>
        <v>184841</v>
      </c>
      <c r="W28" s="72">
        <f t="shared" si="4"/>
        <v>12321.2</v>
      </c>
    </row>
    <row r="29" spans="1:23" s="25" customFormat="1" ht="18" customHeight="1" thickBot="1">
      <c r="A29" s="24" t="s">
        <v>32</v>
      </c>
      <c r="B29" s="12">
        <f t="shared" ref="B29:K29" si="13">SUM(B27:B28)</f>
        <v>3248545</v>
      </c>
      <c r="C29" s="13">
        <f t="shared" si="13"/>
        <v>216592</v>
      </c>
      <c r="D29" s="14">
        <f t="shared" si="13"/>
        <v>3034530</v>
      </c>
      <c r="E29" s="13">
        <f t="shared" si="13"/>
        <v>202306</v>
      </c>
      <c r="F29" s="14">
        <f t="shared" si="13"/>
        <v>3370720</v>
      </c>
      <c r="G29" s="13">
        <f t="shared" si="13"/>
        <v>224710</v>
      </c>
      <c r="H29" s="14">
        <f t="shared" si="13"/>
        <v>2806275</v>
      </c>
      <c r="I29" s="13">
        <f t="shared" si="13"/>
        <v>187085</v>
      </c>
      <c r="J29" s="14">
        <f t="shared" si="13"/>
        <v>3437685</v>
      </c>
      <c r="K29" s="13">
        <f t="shared" si="13"/>
        <v>229171</v>
      </c>
      <c r="L29" s="12">
        <f t="shared" ref="L29:Q29" si="14">SUM(L27:L28)</f>
        <v>3294540</v>
      </c>
      <c r="M29" s="77">
        <f t="shared" si="14"/>
        <v>219636</v>
      </c>
      <c r="N29" s="14">
        <f t="shared" si="14"/>
        <v>3606765</v>
      </c>
      <c r="O29" s="13">
        <f t="shared" si="14"/>
        <v>240450</v>
      </c>
      <c r="P29" s="12">
        <f t="shared" si="14"/>
        <v>3581685</v>
      </c>
      <c r="Q29" s="77">
        <f t="shared" si="14"/>
        <v>239022</v>
      </c>
      <c r="R29" s="14">
        <f>SUM(R27:R28)</f>
        <v>3028855</v>
      </c>
      <c r="S29" s="13">
        <f t="shared" ref="S29" si="15">SUM(S27:S28)</f>
        <v>201923</v>
      </c>
      <c r="T29" s="90">
        <f t="shared" si="0"/>
        <v>29409600</v>
      </c>
      <c r="U29" s="15">
        <f t="shared" si="1"/>
        <v>1960895</v>
      </c>
      <c r="V29" s="73">
        <f t="shared" si="3"/>
        <v>5881920</v>
      </c>
      <c r="W29" s="74">
        <f t="shared" si="4"/>
        <v>392179</v>
      </c>
    </row>
    <row r="30" spans="1:23" ht="18" customHeight="1">
      <c r="A30" s="16" t="s">
        <v>33</v>
      </c>
      <c r="B30" s="17">
        <v>1632195</v>
      </c>
      <c r="C30" s="18">
        <v>108803</v>
      </c>
      <c r="D30" s="19">
        <v>1778915</v>
      </c>
      <c r="E30" s="18">
        <v>118579</v>
      </c>
      <c r="F30" s="19">
        <v>2108920</v>
      </c>
      <c r="G30" s="18">
        <v>140575</v>
      </c>
      <c r="H30" s="19">
        <v>1497760</v>
      </c>
      <c r="I30" s="18">
        <v>99847</v>
      </c>
      <c r="J30" s="60">
        <v>1715320</v>
      </c>
      <c r="K30" s="18">
        <v>114341</v>
      </c>
      <c r="L30" s="85">
        <v>1469760</v>
      </c>
      <c r="M30" s="50">
        <v>97996</v>
      </c>
      <c r="N30" s="94">
        <v>1509595</v>
      </c>
      <c r="O30" s="18">
        <v>100685</v>
      </c>
      <c r="P30" s="85">
        <v>1665310</v>
      </c>
      <c r="Q30" s="50">
        <v>111018</v>
      </c>
      <c r="R30" s="94">
        <v>1556830</v>
      </c>
      <c r="S30" s="18">
        <v>103787</v>
      </c>
      <c r="T30" s="51">
        <f t="shared" si="0"/>
        <v>14934605</v>
      </c>
      <c r="U30" s="20">
        <f t="shared" si="1"/>
        <v>995631</v>
      </c>
      <c r="V30" s="65">
        <f t="shared" si="3"/>
        <v>2986921</v>
      </c>
      <c r="W30" s="66">
        <f t="shared" si="4"/>
        <v>199126.2</v>
      </c>
    </row>
    <row r="31" spans="1:23" ht="18" customHeight="1">
      <c r="A31" s="16" t="s">
        <v>34</v>
      </c>
      <c r="B31" s="17">
        <v>694980</v>
      </c>
      <c r="C31" s="18">
        <v>46322</v>
      </c>
      <c r="D31" s="19">
        <v>711225</v>
      </c>
      <c r="E31" s="18">
        <v>47481</v>
      </c>
      <c r="F31" s="19">
        <v>741720</v>
      </c>
      <c r="G31" s="18">
        <v>49458</v>
      </c>
      <c r="H31" s="19">
        <v>605310</v>
      </c>
      <c r="I31" s="18">
        <v>40352</v>
      </c>
      <c r="J31" s="19">
        <v>666230</v>
      </c>
      <c r="K31" s="18">
        <v>44418</v>
      </c>
      <c r="L31" s="85">
        <v>622210</v>
      </c>
      <c r="M31" s="50">
        <v>41476</v>
      </c>
      <c r="N31" s="94">
        <v>659590</v>
      </c>
      <c r="O31" s="18">
        <v>43967</v>
      </c>
      <c r="P31" s="85">
        <v>703860</v>
      </c>
      <c r="Q31" s="50">
        <v>46920</v>
      </c>
      <c r="R31" s="94">
        <v>594260</v>
      </c>
      <c r="S31" s="18">
        <v>39615</v>
      </c>
      <c r="T31" s="51">
        <f t="shared" si="0"/>
        <v>5999385</v>
      </c>
      <c r="U31" s="20">
        <f t="shared" si="1"/>
        <v>400009</v>
      </c>
      <c r="V31" s="65">
        <f t="shared" si="3"/>
        <v>1199877</v>
      </c>
      <c r="W31" s="66">
        <f t="shared" si="4"/>
        <v>80001.8</v>
      </c>
    </row>
    <row r="32" spans="1:23" ht="18" customHeight="1">
      <c r="A32" s="16" t="s">
        <v>35</v>
      </c>
      <c r="B32" s="63">
        <v>0</v>
      </c>
      <c r="C32" s="64">
        <v>0</v>
      </c>
      <c r="D32" s="21">
        <v>5295</v>
      </c>
      <c r="E32" s="22">
        <v>353</v>
      </c>
      <c r="F32" s="21">
        <v>31275</v>
      </c>
      <c r="G32" s="22">
        <v>2084</v>
      </c>
      <c r="H32" s="21">
        <v>21705</v>
      </c>
      <c r="I32" s="22">
        <v>1447</v>
      </c>
      <c r="J32" s="21">
        <v>18525</v>
      </c>
      <c r="K32" s="22">
        <v>1235</v>
      </c>
      <c r="L32" s="86">
        <v>0</v>
      </c>
      <c r="M32" s="78">
        <v>0</v>
      </c>
      <c r="N32" s="95">
        <v>0</v>
      </c>
      <c r="O32" s="22">
        <v>0</v>
      </c>
      <c r="P32" s="86">
        <v>0</v>
      </c>
      <c r="Q32" s="78">
        <v>0</v>
      </c>
      <c r="R32" s="95">
        <v>12000</v>
      </c>
      <c r="S32" s="22">
        <v>800</v>
      </c>
      <c r="T32" s="91">
        <f t="shared" si="0"/>
        <v>88800</v>
      </c>
      <c r="U32" s="23">
        <f t="shared" si="1"/>
        <v>5919</v>
      </c>
      <c r="V32" s="71">
        <f>+T32/4</f>
        <v>22200</v>
      </c>
      <c r="W32" s="72">
        <f>+U32/4</f>
        <v>1479.75</v>
      </c>
    </row>
    <row r="33" spans="1:23" ht="18" customHeight="1" thickBot="1">
      <c r="A33" s="24" t="s">
        <v>36</v>
      </c>
      <c r="B33" s="12">
        <f t="shared" ref="B33:K33" si="16">SUM(B30:B32)</f>
        <v>2327175</v>
      </c>
      <c r="C33" s="27">
        <f t="shared" si="16"/>
        <v>155125</v>
      </c>
      <c r="D33" s="14">
        <f t="shared" si="16"/>
        <v>2495435</v>
      </c>
      <c r="E33" s="27">
        <f t="shared" si="16"/>
        <v>166413</v>
      </c>
      <c r="F33" s="14">
        <f t="shared" si="16"/>
        <v>2881915</v>
      </c>
      <c r="G33" s="27">
        <f t="shared" si="16"/>
        <v>192117</v>
      </c>
      <c r="H33" s="14">
        <f t="shared" si="16"/>
        <v>2124775</v>
      </c>
      <c r="I33" s="27">
        <f t="shared" si="16"/>
        <v>141646</v>
      </c>
      <c r="J33" s="14">
        <f t="shared" si="16"/>
        <v>2400075</v>
      </c>
      <c r="K33" s="27">
        <f t="shared" si="16"/>
        <v>159994</v>
      </c>
      <c r="L33" s="12">
        <f t="shared" ref="L33:Q33" si="17">SUM(L30:L32)</f>
        <v>2091970</v>
      </c>
      <c r="M33" s="79">
        <f t="shared" si="17"/>
        <v>139472</v>
      </c>
      <c r="N33" s="14">
        <f t="shared" si="17"/>
        <v>2169185</v>
      </c>
      <c r="O33" s="27">
        <f t="shared" si="17"/>
        <v>144652</v>
      </c>
      <c r="P33" s="12">
        <f t="shared" si="17"/>
        <v>2369170</v>
      </c>
      <c r="Q33" s="79">
        <f t="shared" si="17"/>
        <v>157938</v>
      </c>
      <c r="R33" s="14">
        <f>SUM(R30:R32)</f>
        <v>2163090</v>
      </c>
      <c r="S33" s="27">
        <f t="shared" ref="S33" si="18">SUM(S30:S32)</f>
        <v>144202</v>
      </c>
      <c r="T33" s="90">
        <f t="shared" si="0"/>
        <v>21022790</v>
      </c>
      <c r="U33" s="28">
        <f t="shared" si="1"/>
        <v>1401559</v>
      </c>
      <c r="V33" s="73">
        <f t="shared" si="3"/>
        <v>4204558</v>
      </c>
      <c r="W33" s="76">
        <f t="shared" si="4"/>
        <v>280311.8</v>
      </c>
    </row>
    <row r="34" spans="1:23" ht="3.75" customHeight="1">
      <c r="A34" s="29"/>
      <c r="B34" s="17"/>
      <c r="C34" s="18"/>
      <c r="D34" s="19"/>
      <c r="E34" s="18"/>
      <c r="F34" s="19"/>
      <c r="G34" s="18"/>
      <c r="H34" s="19"/>
      <c r="I34" s="18"/>
      <c r="J34" s="19"/>
      <c r="K34" s="18"/>
      <c r="L34" s="85"/>
      <c r="M34" s="50"/>
      <c r="N34" s="94"/>
      <c r="O34" s="18"/>
      <c r="P34" s="85"/>
      <c r="Q34" s="50"/>
      <c r="R34" s="94"/>
      <c r="S34" s="18"/>
      <c r="T34" s="51">
        <f t="shared" si="0"/>
        <v>0</v>
      </c>
      <c r="U34" s="20">
        <f t="shared" si="1"/>
        <v>0</v>
      </c>
      <c r="V34" s="65"/>
      <c r="W34" s="66"/>
    </row>
    <row r="35" spans="1:23" ht="18" customHeight="1">
      <c r="A35" s="16" t="s">
        <v>37</v>
      </c>
      <c r="B35" s="17">
        <v>1125180</v>
      </c>
      <c r="C35" s="18">
        <v>75019</v>
      </c>
      <c r="D35" s="19">
        <v>971145</v>
      </c>
      <c r="E35" s="18">
        <v>64737</v>
      </c>
      <c r="F35" s="19">
        <v>1044525</v>
      </c>
      <c r="G35" s="18">
        <v>69630</v>
      </c>
      <c r="H35" s="19">
        <v>862125</v>
      </c>
      <c r="I35" s="18">
        <v>57475</v>
      </c>
      <c r="J35" s="19">
        <v>1125285</v>
      </c>
      <c r="K35" s="18">
        <v>75022</v>
      </c>
      <c r="L35" s="85">
        <v>1124060</v>
      </c>
      <c r="M35" s="50">
        <v>75043</v>
      </c>
      <c r="N35" s="94">
        <v>1247680</v>
      </c>
      <c r="O35" s="18">
        <v>83178</v>
      </c>
      <c r="P35" s="85">
        <v>1339555</v>
      </c>
      <c r="Q35" s="50">
        <v>89308</v>
      </c>
      <c r="R35" s="94">
        <v>1119960</v>
      </c>
      <c r="S35" s="18">
        <v>74664</v>
      </c>
      <c r="T35" s="51">
        <f t="shared" si="0"/>
        <v>9959515</v>
      </c>
      <c r="U35" s="20">
        <f t="shared" si="1"/>
        <v>664076</v>
      </c>
      <c r="V35" s="65">
        <f t="shared" si="3"/>
        <v>1991903</v>
      </c>
      <c r="W35" s="66">
        <f t="shared" si="4"/>
        <v>132815.20000000001</v>
      </c>
    </row>
    <row r="36" spans="1:23" ht="18" customHeight="1">
      <c r="A36" s="16" t="s">
        <v>38</v>
      </c>
      <c r="B36" s="17">
        <v>2930175</v>
      </c>
      <c r="C36" s="18">
        <v>195340</v>
      </c>
      <c r="D36" s="19">
        <v>3030710</v>
      </c>
      <c r="E36" s="18">
        <v>202046</v>
      </c>
      <c r="F36" s="19">
        <v>3318075</v>
      </c>
      <c r="G36" s="18">
        <v>221199</v>
      </c>
      <c r="H36" s="19">
        <v>2712245</v>
      </c>
      <c r="I36" s="18">
        <v>181009</v>
      </c>
      <c r="J36" s="19">
        <v>3311660</v>
      </c>
      <c r="K36" s="18">
        <v>220773</v>
      </c>
      <c r="L36" s="85">
        <v>3290410</v>
      </c>
      <c r="M36" s="50">
        <v>219339</v>
      </c>
      <c r="N36" s="94">
        <v>3621480</v>
      </c>
      <c r="O36" s="18">
        <v>241449</v>
      </c>
      <c r="P36" s="85">
        <v>3900035</v>
      </c>
      <c r="Q36" s="50">
        <v>259969</v>
      </c>
      <c r="R36" s="94">
        <v>3579560</v>
      </c>
      <c r="S36" s="18">
        <v>238650</v>
      </c>
      <c r="T36" s="51">
        <f t="shared" si="0"/>
        <v>29694350</v>
      </c>
      <c r="U36" s="20">
        <f t="shared" si="1"/>
        <v>1979774</v>
      </c>
      <c r="V36" s="65">
        <f t="shared" si="3"/>
        <v>5938870</v>
      </c>
      <c r="W36" s="66">
        <f t="shared" si="4"/>
        <v>395954.8</v>
      </c>
    </row>
    <row r="37" spans="1:23" ht="18" customHeight="1">
      <c r="A37" s="16" t="s">
        <v>39</v>
      </c>
      <c r="B37" s="17">
        <v>778925</v>
      </c>
      <c r="C37" s="18">
        <v>51918</v>
      </c>
      <c r="D37" s="19">
        <v>949285</v>
      </c>
      <c r="E37" s="18">
        <v>63283</v>
      </c>
      <c r="F37" s="19">
        <v>1255270</v>
      </c>
      <c r="G37" s="18">
        <v>83680</v>
      </c>
      <c r="H37" s="19">
        <v>1084385</v>
      </c>
      <c r="I37" s="18">
        <v>72389</v>
      </c>
      <c r="J37" s="19">
        <v>1438275</v>
      </c>
      <c r="K37" s="18">
        <v>95886</v>
      </c>
      <c r="L37" s="85">
        <v>1533690</v>
      </c>
      <c r="M37" s="50">
        <v>102244</v>
      </c>
      <c r="N37" s="94">
        <v>1807090</v>
      </c>
      <c r="O37" s="18">
        <v>120521</v>
      </c>
      <c r="P37" s="85">
        <v>1973590</v>
      </c>
      <c r="Q37" s="50">
        <v>131548</v>
      </c>
      <c r="R37" s="94">
        <v>1664115</v>
      </c>
      <c r="S37" s="18">
        <v>110969</v>
      </c>
      <c r="T37" s="51">
        <f t="shared" si="0"/>
        <v>12484625</v>
      </c>
      <c r="U37" s="20">
        <f t="shared" si="1"/>
        <v>832438</v>
      </c>
      <c r="V37" s="65">
        <f t="shared" si="3"/>
        <v>2496925</v>
      </c>
      <c r="W37" s="66">
        <f t="shared" si="4"/>
        <v>166487.6</v>
      </c>
    </row>
    <row r="38" spans="1:23" ht="4.5" customHeight="1">
      <c r="A38" s="16"/>
      <c r="B38" s="17"/>
      <c r="C38" s="18"/>
      <c r="D38" s="19"/>
      <c r="E38" s="18"/>
      <c r="F38" s="19"/>
      <c r="G38" s="18"/>
      <c r="H38" s="19"/>
      <c r="I38" s="18"/>
      <c r="J38" s="19"/>
      <c r="K38" s="18"/>
      <c r="L38" s="85"/>
      <c r="M38" s="50"/>
      <c r="N38" s="94"/>
      <c r="O38" s="18"/>
      <c r="P38" s="85"/>
      <c r="Q38" s="50"/>
      <c r="R38" s="94"/>
      <c r="S38" s="18"/>
      <c r="T38" s="51"/>
      <c r="U38" s="20"/>
      <c r="V38" s="65"/>
      <c r="W38" s="66"/>
    </row>
    <row r="39" spans="1:23" ht="18" customHeight="1">
      <c r="A39" s="30" t="s">
        <v>40</v>
      </c>
      <c r="B39" s="9">
        <f t="shared" ref="B39:M39" si="19">+B10+B15+B23+B26+B29+B33+B35+B36+B37</f>
        <v>26952370</v>
      </c>
      <c r="C39" s="31">
        <f t="shared" si="19"/>
        <v>1801539</v>
      </c>
      <c r="D39" s="11">
        <f t="shared" si="19"/>
        <v>26477335</v>
      </c>
      <c r="E39" s="31">
        <f t="shared" si="19"/>
        <v>1771302</v>
      </c>
      <c r="F39" s="11">
        <f t="shared" si="19"/>
        <v>30445480</v>
      </c>
      <c r="G39" s="31">
        <f t="shared" si="19"/>
        <v>2035596</v>
      </c>
      <c r="H39" s="11">
        <f t="shared" si="19"/>
        <v>24455510</v>
      </c>
      <c r="I39" s="31">
        <f t="shared" si="19"/>
        <v>1634956</v>
      </c>
      <c r="J39" s="11">
        <f t="shared" si="19"/>
        <v>29397620</v>
      </c>
      <c r="K39" s="31">
        <f t="shared" si="19"/>
        <v>1962543</v>
      </c>
      <c r="L39" s="9">
        <f t="shared" si="19"/>
        <v>28086530</v>
      </c>
      <c r="M39" s="80">
        <f t="shared" si="19"/>
        <v>1873996</v>
      </c>
      <c r="N39" s="11">
        <f t="shared" ref="N39:S39" si="20">+N37+N36+N35+N33+N29+N26+N23+N15+N10</f>
        <v>30154148</v>
      </c>
      <c r="O39" s="31">
        <f t="shared" si="20"/>
        <v>2014933</v>
      </c>
      <c r="P39" s="9">
        <f t="shared" si="20"/>
        <v>31615070</v>
      </c>
      <c r="Q39" s="80">
        <f t="shared" si="20"/>
        <v>2112144</v>
      </c>
      <c r="R39" s="11">
        <f t="shared" si="20"/>
        <v>28031970</v>
      </c>
      <c r="S39" s="31">
        <f t="shared" si="20"/>
        <v>1872510</v>
      </c>
      <c r="T39" s="9">
        <f t="shared" si="0"/>
        <v>255616033</v>
      </c>
      <c r="U39" s="31">
        <f t="shared" si="1"/>
        <v>17079519</v>
      </c>
      <c r="V39" s="11">
        <f t="shared" si="3"/>
        <v>51123206.600000001</v>
      </c>
      <c r="W39" s="31">
        <f t="shared" si="4"/>
        <v>3415903.8</v>
      </c>
    </row>
    <row r="40" spans="1:23" s="37" customFormat="1" ht="3" customHeight="1" thickBot="1">
      <c r="A40" s="32"/>
      <c r="B40" s="33"/>
      <c r="C40" s="34"/>
      <c r="D40" s="35"/>
      <c r="E40" s="34"/>
      <c r="F40" s="35"/>
      <c r="G40" s="34"/>
      <c r="H40" s="35"/>
      <c r="I40" s="34"/>
      <c r="J40" s="35"/>
      <c r="K40" s="34"/>
      <c r="L40" s="88"/>
      <c r="M40" s="81"/>
      <c r="N40" s="97"/>
      <c r="O40" s="34"/>
      <c r="P40" s="88"/>
      <c r="Q40" s="81"/>
      <c r="R40" s="97"/>
      <c r="S40" s="34"/>
      <c r="T40" s="92">
        <f t="shared" si="0"/>
        <v>0</v>
      </c>
      <c r="U40" s="36">
        <f t="shared" si="1"/>
        <v>0</v>
      </c>
      <c r="V40" s="67"/>
      <c r="W40" s="68"/>
    </row>
    <row r="41" spans="1:23" s="37" customFormat="1" ht="18" customHeight="1">
      <c r="A41" s="38" t="s">
        <v>41</v>
      </c>
      <c r="B41" s="39">
        <v>766705</v>
      </c>
      <c r="C41" s="40">
        <v>52203</v>
      </c>
      <c r="D41" s="41">
        <v>729320</v>
      </c>
      <c r="E41" s="40">
        <v>55439</v>
      </c>
      <c r="F41" s="41">
        <v>937720</v>
      </c>
      <c r="G41" s="40">
        <v>65797</v>
      </c>
      <c r="H41" s="41">
        <v>689015</v>
      </c>
      <c r="I41" s="40">
        <v>48047</v>
      </c>
      <c r="J41" s="41">
        <v>833025</v>
      </c>
      <c r="K41" s="40">
        <v>56174</v>
      </c>
      <c r="L41" s="39">
        <v>826285</v>
      </c>
      <c r="M41" s="82">
        <v>55568</v>
      </c>
      <c r="N41" s="41">
        <v>804615</v>
      </c>
      <c r="O41" s="40">
        <v>55912</v>
      </c>
      <c r="P41" s="39">
        <v>803220</v>
      </c>
      <c r="Q41" s="82">
        <v>54951</v>
      </c>
      <c r="R41" s="41">
        <v>667665</v>
      </c>
      <c r="S41" s="40">
        <v>44527</v>
      </c>
      <c r="T41" s="93">
        <f t="shared" si="0"/>
        <v>7057570</v>
      </c>
      <c r="U41" s="42">
        <f t="shared" si="1"/>
        <v>488618</v>
      </c>
      <c r="V41" s="69">
        <f t="shared" si="3"/>
        <v>1411514</v>
      </c>
      <c r="W41" s="70">
        <f t="shared" si="4"/>
        <v>97723.6</v>
      </c>
    </row>
    <row r="42" spans="1:23" s="37" customFormat="1" ht="18" customHeight="1">
      <c r="A42" s="38" t="s">
        <v>42</v>
      </c>
      <c r="B42" s="39">
        <v>500465</v>
      </c>
      <c r="C42" s="40">
        <v>34109</v>
      </c>
      <c r="D42" s="41">
        <v>615050</v>
      </c>
      <c r="E42" s="40">
        <v>44375</v>
      </c>
      <c r="F42" s="41">
        <v>1027210</v>
      </c>
      <c r="G42" s="40">
        <v>70035</v>
      </c>
      <c r="H42" s="41">
        <v>623825</v>
      </c>
      <c r="I42" s="40">
        <v>47591</v>
      </c>
      <c r="J42" s="41">
        <v>877020</v>
      </c>
      <c r="K42" s="40">
        <v>58674</v>
      </c>
      <c r="L42" s="39">
        <v>611630</v>
      </c>
      <c r="M42" s="82">
        <v>41368</v>
      </c>
      <c r="N42" s="41">
        <v>547300</v>
      </c>
      <c r="O42" s="40">
        <v>37445</v>
      </c>
      <c r="P42" s="39">
        <v>616365</v>
      </c>
      <c r="Q42" s="82">
        <v>41736</v>
      </c>
      <c r="R42" s="41">
        <v>791045</v>
      </c>
      <c r="S42" s="40">
        <v>52762</v>
      </c>
      <c r="T42" s="93">
        <f t="shared" si="0"/>
        <v>6209910</v>
      </c>
      <c r="U42" s="42">
        <f t="shared" si="1"/>
        <v>428095</v>
      </c>
      <c r="V42" s="69">
        <f t="shared" si="3"/>
        <v>1241982</v>
      </c>
      <c r="W42" s="70">
        <f t="shared" si="4"/>
        <v>85619</v>
      </c>
    </row>
    <row r="43" spans="1:23" s="37" customFormat="1" ht="18" customHeight="1">
      <c r="A43" s="16" t="s">
        <v>43</v>
      </c>
      <c r="B43" s="37">
        <v>0</v>
      </c>
      <c r="C43" s="37">
        <v>0</v>
      </c>
      <c r="D43" s="19">
        <v>925</v>
      </c>
      <c r="E43" s="18">
        <v>37</v>
      </c>
      <c r="F43" s="19">
        <v>2375</v>
      </c>
      <c r="G43" s="18">
        <v>95</v>
      </c>
      <c r="H43" s="19">
        <v>0</v>
      </c>
      <c r="I43" s="18">
        <v>0</v>
      </c>
      <c r="J43" s="19">
        <v>0</v>
      </c>
      <c r="K43" s="18">
        <v>0</v>
      </c>
      <c r="L43" s="43">
        <v>0</v>
      </c>
      <c r="M43" s="44">
        <v>0</v>
      </c>
      <c r="N43" s="96">
        <v>0</v>
      </c>
      <c r="O43" s="59">
        <v>0</v>
      </c>
      <c r="P43" s="87">
        <v>0</v>
      </c>
      <c r="Q43" s="44">
        <v>0</v>
      </c>
      <c r="R43" s="96">
        <v>0</v>
      </c>
      <c r="S43" s="59">
        <v>0</v>
      </c>
      <c r="T43" s="51">
        <f t="shared" si="0"/>
        <v>3300</v>
      </c>
      <c r="U43" s="20">
        <f t="shared" si="1"/>
        <v>132</v>
      </c>
      <c r="V43" s="65">
        <f>+T43/2</f>
        <v>1650</v>
      </c>
      <c r="W43" s="66">
        <f>+U43/2</f>
        <v>66</v>
      </c>
    </row>
    <row r="44" spans="1:23" s="37" customFormat="1" ht="18" customHeight="1">
      <c r="A44" s="16" t="s">
        <v>44</v>
      </c>
      <c r="B44" s="17">
        <v>5700</v>
      </c>
      <c r="C44" s="18">
        <v>228</v>
      </c>
      <c r="D44" s="19">
        <v>10175</v>
      </c>
      <c r="E44" s="18">
        <v>407</v>
      </c>
      <c r="F44" s="19">
        <v>14425</v>
      </c>
      <c r="G44" s="18">
        <v>577</v>
      </c>
      <c r="H44" s="19">
        <v>7700</v>
      </c>
      <c r="I44" s="18">
        <v>308</v>
      </c>
      <c r="J44" s="19">
        <v>10050</v>
      </c>
      <c r="K44" s="18">
        <v>402</v>
      </c>
      <c r="L44" s="85">
        <v>10125</v>
      </c>
      <c r="M44" s="50">
        <v>405</v>
      </c>
      <c r="N44" s="94">
        <v>8225</v>
      </c>
      <c r="O44" s="18">
        <v>329</v>
      </c>
      <c r="P44" s="85">
        <v>5925</v>
      </c>
      <c r="Q44" s="50">
        <v>237</v>
      </c>
      <c r="R44" s="94">
        <v>6975</v>
      </c>
      <c r="S44" s="18">
        <v>279</v>
      </c>
      <c r="T44" s="51">
        <f t="shared" si="0"/>
        <v>79300</v>
      </c>
      <c r="U44" s="20">
        <f t="shared" si="1"/>
        <v>3172</v>
      </c>
      <c r="V44" s="65">
        <f t="shared" si="3"/>
        <v>15860</v>
      </c>
      <c r="W44" s="66">
        <f t="shared" si="4"/>
        <v>634.4</v>
      </c>
    </row>
    <row r="45" spans="1:23" s="46" customFormat="1" ht="18" customHeight="1">
      <c r="A45" s="16" t="s">
        <v>45</v>
      </c>
      <c r="B45" s="26">
        <v>8130</v>
      </c>
      <c r="C45" s="22">
        <v>542</v>
      </c>
      <c r="D45" s="21">
        <v>14295</v>
      </c>
      <c r="E45" s="22">
        <v>953</v>
      </c>
      <c r="F45" s="21">
        <v>20655</v>
      </c>
      <c r="G45" s="22">
        <v>1377</v>
      </c>
      <c r="H45" s="21">
        <v>10560</v>
      </c>
      <c r="I45" s="22">
        <v>704</v>
      </c>
      <c r="J45" s="21">
        <v>12645</v>
      </c>
      <c r="K45" s="22">
        <v>843</v>
      </c>
      <c r="L45" s="86">
        <v>12945</v>
      </c>
      <c r="M45" s="78">
        <v>863</v>
      </c>
      <c r="N45" s="95">
        <v>12105</v>
      </c>
      <c r="O45" s="22">
        <v>807</v>
      </c>
      <c r="P45" s="86">
        <v>8730</v>
      </c>
      <c r="Q45" s="78">
        <v>582</v>
      </c>
      <c r="R45" s="95">
        <v>7365</v>
      </c>
      <c r="S45" s="22">
        <v>491</v>
      </c>
      <c r="T45" s="91">
        <f t="shared" si="0"/>
        <v>107430</v>
      </c>
      <c r="U45" s="23">
        <f t="shared" si="1"/>
        <v>7162</v>
      </c>
      <c r="V45" s="71">
        <f t="shared" si="3"/>
        <v>21486</v>
      </c>
      <c r="W45" s="72">
        <f t="shared" si="4"/>
        <v>1432.4</v>
      </c>
    </row>
    <row r="46" spans="1:23" s="37" customFormat="1" ht="18" customHeight="1" thickBot="1">
      <c r="A46" s="24" t="s">
        <v>54</v>
      </c>
      <c r="B46" s="12">
        <f t="shared" ref="B46:K46" si="21">SUM(B42:B45)</f>
        <v>514295</v>
      </c>
      <c r="C46" s="13">
        <f t="shared" si="21"/>
        <v>34879</v>
      </c>
      <c r="D46" s="14">
        <f t="shared" si="21"/>
        <v>640445</v>
      </c>
      <c r="E46" s="13">
        <f t="shared" si="21"/>
        <v>45772</v>
      </c>
      <c r="F46" s="14">
        <f t="shared" si="21"/>
        <v>1064665</v>
      </c>
      <c r="G46" s="13">
        <f t="shared" si="21"/>
        <v>72084</v>
      </c>
      <c r="H46" s="14">
        <f t="shared" si="21"/>
        <v>642085</v>
      </c>
      <c r="I46" s="13">
        <f t="shared" si="21"/>
        <v>48603</v>
      </c>
      <c r="J46" s="14">
        <f t="shared" si="21"/>
        <v>899715</v>
      </c>
      <c r="K46" s="13">
        <f t="shared" si="21"/>
        <v>59919</v>
      </c>
      <c r="L46" s="12">
        <f t="shared" ref="L46:Q46" si="22">SUM(L42:L45)</f>
        <v>634700</v>
      </c>
      <c r="M46" s="77">
        <f t="shared" si="22"/>
        <v>42636</v>
      </c>
      <c r="N46" s="14">
        <f t="shared" si="22"/>
        <v>567630</v>
      </c>
      <c r="O46" s="13">
        <f t="shared" si="22"/>
        <v>38581</v>
      </c>
      <c r="P46" s="12">
        <f t="shared" si="22"/>
        <v>631020</v>
      </c>
      <c r="Q46" s="77">
        <f t="shared" si="22"/>
        <v>42555</v>
      </c>
      <c r="R46" s="14">
        <f>SUM(R42:R45)</f>
        <v>805385</v>
      </c>
      <c r="S46" s="13">
        <f>SUM(S42:S45)</f>
        <v>53532</v>
      </c>
      <c r="T46" s="90">
        <f t="shared" si="0"/>
        <v>6399940</v>
      </c>
      <c r="U46" s="15">
        <f t="shared" si="1"/>
        <v>438561</v>
      </c>
      <c r="V46" s="73">
        <f t="shared" si="3"/>
        <v>1279988</v>
      </c>
      <c r="W46" s="74">
        <f t="shared" si="4"/>
        <v>87712.2</v>
      </c>
    </row>
    <row r="47" spans="1:23" s="37" customFormat="1" ht="18" customHeight="1">
      <c r="A47" s="38" t="s">
        <v>46</v>
      </c>
      <c r="B47" s="39">
        <v>517140</v>
      </c>
      <c r="C47" s="40">
        <v>35670</v>
      </c>
      <c r="D47" s="41">
        <v>538960</v>
      </c>
      <c r="E47" s="40">
        <v>36824</v>
      </c>
      <c r="F47" s="41">
        <v>641020</v>
      </c>
      <c r="G47" s="40">
        <v>43347</v>
      </c>
      <c r="H47" s="41">
        <v>466115</v>
      </c>
      <c r="I47" s="40">
        <v>33728</v>
      </c>
      <c r="J47" s="41">
        <v>602690</v>
      </c>
      <c r="K47" s="40">
        <v>40602</v>
      </c>
      <c r="L47" s="39">
        <v>543395</v>
      </c>
      <c r="M47" s="82">
        <v>36731</v>
      </c>
      <c r="N47" s="41">
        <v>550555</v>
      </c>
      <c r="O47" s="40">
        <v>37873</v>
      </c>
      <c r="P47" s="39">
        <v>589865</v>
      </c>
      <c r="Q47" s="82">
        <v>40363</v>
      </c>
      <c r="R47" s="41">
        <v>513445</v>
      </c>
      <c r="S47" s="40">
        <v>35140</v>
      </c>
      <c r="T47" s="93">
        <f t="shared" si="0"/>
        <v>4963185</v>
      </c>
      <c r="U47" s="42">
        <f t="shared" si="1"/>
        <v>340278</v>
      </c>
      <c r="V47" s="69">
        <f t="shared" si="3"/>
        <v>992637</v>
      </c>
      <c r="W47" s="70">
        <f t="shared" si="4"/>
        <v>68055.600000000006</v>
      </c>
    </row>
    <row r="48" spans="1:23" s="37" customFormat="1" ht="18" customHeight="1">
      <c r="A48" s="38" t="s">
        <v>47</v>
      </c>
      <c r="B48" s="39">
        <v>94485</v>
      </c>
      <c r="C48" s="40">
        <v>6362</v>
      </c>
      <c r="D48" s="41">
        <v>99640</v>
      </c>
      <c r="E48" s="40">
        <v>6648</v>
      </c>
      <c r="F48" s="41">
        <v>113760</v>
      </c>
      <c r="G48" s="40">
        <v>7592</v>
      </c>
      <c r="H48" s="41">
        <v>102675</v>
      </c>
      <c r="I48" s="40">
        <v>6845</v>
      </c>
      <c r="J48" s="41">
        <v>103220</v>
      </c>
      <c r="K48" s="40">
        <v>6940</v>
      </c>
      <c r="L48" s="39">
        <v>81615</v>
      </c>
      <c r="M48" s="82">
        <v>5741</v>
      </c>
      <c r="N48" s="41">
        <v>83495</v>
      </c>
      <c r="O48" s="40">
        <v>5755</v>
      </c>
      <c r="P48" s="39">
        <v>91350</v>
      </c>
      <c r="Q48" s="82">
        <v>6160</v>
      </c>
      <c r="R48" s="41">
        <v>89420</v>
      </c>
      <c r="S48" s="40">
        <v>5999</v>
      </c>
      <c r="T48" s="93">
        <f t="shared" si="0"/>
        <v>859660</v>
      </c>
      <c r="U48" s="42">
        <f t="shared" si="1"/>
        <v>58042</v>
      </c>
      <c r="V48" s="69">
        <f t="shared" si="3"/>
        <v>171932</v>
      </c>
      <c r="W48" s="70">
        <f t="shared" si="4"/>
        <v>11608.4</v>
      </c>
    </row>
    <row r="49" spans="1:31" s="37" customFormat="1" ht="18" customHeight="1">
      <c r="A49" s="30" t="s">
        <v>48</v>
      </c>
      <c r="B49" s="47">
        <f t="shared" ref="B49:M49" si="23">+B41+B46+B47+B48</f>
        <v>1892625</v>
      </c>
      <c r="C49" s="48">
        <f t="shared" si="23"/>
        <v>129114</v>
      </c>
      <c r="D49" s="49">
        <f t="shared" si="23"/>
        <v>2008365</v>
      </c>
      <c r="E49" s="48">
        <f t="shared" si="23"/>
        <v>144683</v>
      </c>
      <c r="F49" s="49">
        <f t="shared" si="23"/>
        <v>2757165</v>
      </c>
      <c r="G49" s="48">
        <f t="shared" si="23"/>
        <v>188820</v>
      </c>
      <c r="H49" s="49">
        <f t="shared" si="23"/>
        <v>1899890</v>
      </c>
      <c r="I49" s="48">
        <f t="shared" si="23"/>
        <v>137223</v>
      </c>
      <c r="J49" s="49">
        <f t="shared" si="23"/>
        <v>2438650</v>
      </c>
      <c r="K49" s="48">
        <f t="shared" si="23"/>
        <v>163635</v>
      </c>
      <c r="L49" s="47">
        <f t="shared" si="23"/>
        <v>2085995</v>
      </c>
      <c r="M49" s="83">
        <f t="shared" si="23"/>
        <v>140676</v>
      </c>
      <c r="N49" s="49">
        <f>+N48+N47+N46++N41</f>
        <v>2006295</v>
      </c>
      <c r="O49" s="48">
        <f>+O48+O47+O46++O41</f>
        <v>138121</v>
      </c>
      <c r="P49" s="47">
        <f>+P48+P47+P46+P41</f>
        <v>2115455</v>
      </c>
      <c r="Q49" s="83">
        <f>+Q48+Q47+Q46+Q41</f>
        <v>144029</v>
      </c>
      <c r="R49" s="49">
        <f>+R48+R47+R46+R41</f>
        <v>2075915</v>
      </c>
      <c r="S49" s="48">
        <f>+S48+S47+S46+S41</f>
        <v>139198</v>
      </c>
      <c r="T49" s="47">
        <f t="shared" si="0"/>
        <v>19280355</v>
      </c>
      <c r="U49" s="48">
        <f t="shared" si="1"/>
        <v>1325499</v>
      </c>
      <c r="V49" s="49">
        <f t="shared" si="3"/>
        <v>3856071</v>
      </c>
      <c r="W49" s="48">
        <f t="shared" si="4"/>
        <v>265099.8</v>
      </c>
    </row>
    <row r="50" spans="1:31" s="37" customFormat="1" ht="6" customHeight="1">
      <c r="A50" s="16"/>
      <c r="B50" s="17"/>
      <c r="C50" s="50"/>
      <c r="D50" s="17"/>
      <c r="E50" s="50"/>
      <c r="F50" s="17"/>
      <c r="G50" s="50"/>
      <c r="H50" s="17"/>
      <c r="I50" s="50"/>
      <c r="J50" s="17"/>
      <c r="K50" s="50"/>
      <c r="L50" s="85"/>
      <c r="M50" s="50"/>
      <c r="N50" s="94"/>
      <c r="O50" s="18"/>
      <c r="P50" s="85"/>
      <c r="Q50" s="50"/>
      <c r="R50" s="94"/>
      <c r="S50" s="18"/>
      <c r="T50" s="51">
        <f t="shared" si="0"/>
        <v>0</v>
      </c>
      <c r="U50" s="45">
        <f t="shared" si="1"/>
        <v>0</v>
      </c>
      <c r="V50" s="17"/>
      <c r="W50" s="50"/>
    </row>
    <row r="51" spans="1:31" ht="15.75" thickBot="1">
      <c r="A51" s="52" t="s">
        <v>49</v>
      </c>
      <c r="B51" s="53">
        <f>+B7+B39+B49</f>
        <v>28851582.02</v>
      </c>
      <c r="C51" s="54">
        <f>+C7+C39+C49</f>
        <v>1930653</v>
      </c>
      <c r="D51" s="55">
        <f>+D7+D39+D49</f>
        <v>28560480</v>
      </c>
      <c r="E51" s="54">
        <f>+E7+E39+E49</f>
        <v>1915985</v>
      </c>
      <c r="F51" s="55">
        <f>+F49+F39+F7</f>
        <v>33204345</v>
      </c>
      <c r="G51" s="54">
        <f>+G7+G39+G49</f>
        <v>2224416</v>
      </c>
      <c r="H51" s="55">
        <f>+H49+H39+H7</f>
        <v>26444483.190000001</v>
      </c>
      <c r="I51" s="54">
        <f>+I7+I39+I49</f>
        <v>1772179</v>
      </c>
      <c r="J51" s="55">
        <f>+J49+J39+J7</f>
        <v>31838010</v>
      </c>
      <c r="K51" s="54">
        <f>+K7+K39+K49</f>
        <v>2126178</v>
      </c>
      <c r="L51" s="53">
        <f>+L49+L39+L7</f>
        <v>30173682</v>
      </c>
      <c r="M51" s="84">
        <f>+M7+M39+M49</f>
        <v>2014672</v>
      </c>
      <c r="N51" s="53">
        <f t="shared" ref="N51:S51" si="24">+N49+N39+N7</f>
        <v>32168994</v>
      </c>
      <c r="O51" s="84">
        <f t="shared" si="24"/>
        <v>2153054</v>
      </c>
      <c r="P51" s="53">
        <f t="shared" si="24"/>
        <v>33732035</v>
      </c>
      <c r="Q51" s="84">
        <f t="shared" si="24"/>
        <v>2256173</v>
      </c>
      <c r="R51" s="55">
        <f t="shared" si="24"/>
        <v>30622457.25</v>
      </c>
      <c r="S51" s="54">
        <f t="shared" si="24"/>
        <v>2011708</v>
      </c>
      <c r="T51" s="53">
        <f t="shared" si="0"/>
        <v>275596068.45999998</v>
      </c>
      <c r="U51" s="54">
        <f t="shared" si="1"/>
        <v>18405018</v>
      </c>
      <c r="V51" s="55">
        <f t="shared" si="3"/>
        <v>55119213.691999994</v>
      </c>
      <c r="W51" s="54">
        <f t="shared" si="4"/>
        <v>3681003.6</v>
      </c>
      <c r="X51" s="105"/>
    </row>
    <row r="52" spans="1:31" ht="15.75" thickTop="1">
      <c r="J52" s="56"/>
      <c r="K52" s="56"/>
      <c r="L52" s="56"/>
      <c r="M52" s="56"/>
      <c r="N52" s="56"/>
      <c r="O52" s="102"/>
      <c r="P52" s="102"/>
      <c r="Q52" s="102"/>
      <c r="R52" s="102"/>
      <c r="S52" s="102"/>
      <c r="T52" s="103"/>
      <c r="U52" s="103"/>
    </row>
    <row r="53" spans="1:31" ht="23.25">
      <c r="A53" s="104" t="s">
        <v>57</v>
      </c>
      <c r="B53" s="56"/>
      <c r="J53" s="56"/>
      <c r="K53" s="56"/>
      <c r="L53" s="56"/>
      <c r="M53" s="56"/>
      <c r="N53" s="56"/>
      <c r="O53" s="102"/>
      <c r="P53" s="102"/>
      <c r="Q53" s="102"/>
      <c r="R53" s="102"/>
      <c r="S53" s="102"/>
      <c r="T53" s="99"/>
      <c r="U53" s="100"/>
    </row>
    <row r="54" spans="1:31" s="58" customFormat="1">
      <c r="A54"/>
      <c r="B54"/>
      <c r="C54"/>
      <c r="D54"/>
      <c r="E54"/>
      <c r="F54"/>
      <c r="G54"/>
      <c r="H54"/>
      <c r="I54"/>
      <c r="J54" s="56"/>
      <c r="K54" s="56"/>
      <c r="L54" s="56"/>
      <c r="M54" s="56"/>
      <c r="N54" s="56"/>
      <c r="O54" s="102"/>
      <c r="P54" s="102"/>
      <c r="Q54" s="102"/>
      <c r="R54" s="102"/>
      <c r="S54" s="102"/>
      <c r="T54" s="99"/>
      <c r="U54" s="101"/>
      <c r="V54" s="57"/>
      <c r="W54"/>
      <c r="X54"/>
      <c r="Y54"/>
      <c r="Z54"/>
      <c r="AA54"/>
      <c r="AB54"/>
      <c r="AC54"/>
      <c r="AD54"/>
      <c r="AE54"/>
    </row>
    <row r="55" spans="1:31" s="58" customFormat="1">
      <c r="A55"/>
      <c r="B55"/>
      <c r="C55"/>
      <c r="D55"/>
      <c r="E55"/>
      <c r="F55"/>
      <c r="G55"/>
      <c r="H55"/>
      <c r="I55"/>
      <c r="J55" s="56"/>
      <c r="K55"/>
      <c r="L55" s="56"/>
      <c r="M55"/>
      <c r="N55"/>
      <c r="O55" s="103"/>
      <c r="P55" s="103"/>
      <c r="Q55" s="103"/>
      <c r="R55" s="103"/>
      <c r="S55" s="103"/>
      <c r="T55" s="103"/>
      <c r="U55" s="103"/>
      <c r="V55"/>
      <c r="W55"/>
      <c r="X55"/>
      <c r="Y55"/>
      <c r="Z55"/>
      <c r="AA55"/>
      <c r="AB55"/>
      <c r="AC55"/>
      <c r="AD55"/>
      <c r="AE55"/>
    </row>
    <row r="56" spans="1:31" s="5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58" customFormat="1">
      <c r="A57"/>
      <c r="B57" s="57"/>
      <c r="C57"/>
      <c r="D57"/>
      <c r="E57"/>
      <c r="F57"/>
      <c r="G57"/>
      <c r="H57"/>
      <c r="I57"/>
      <c r="J57" s="56"/>
      <c r="K57" s="57"/>
      <c r="L57" s="57"/>
      <c r="M57" s="57"/>
      <c r="N57" s="57"/>
      <c r="O57" s="57"/>
      <c r="P57" s="57"/>
      <c r="Q57" s="57"/>
      <c r="R57" s="57"/>
      <c r="S57" s="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58" customFormat="1">
      <c r="A58"/>
      <c r="B58" s="57"/>
      <c r="C58"/>
      <c r="D58"/>
      <c r="E58"/>
      <c r="F58"/>
      <c r="G58"/>
      <c r="H58"/>
      <c r="I58"/>
      <c r="J58" s="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B59" s="57"/>
    </row>
    <row r="60" spans="1:31" s="58" customFormat="1">
      <c r="A60"/>
      <c r="B60" s="57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58" customFormat="1">
      <c r="A61"/>
      <c r="B61" s="56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58" customFormat="1">
      <c r="A62"/>
      <c r="B62"/>
      <c r="C62"/>
      <c r="D62"/>
      <c r="E62"/>
      <c r="F62"/>
      <c r="G62"/>
      <c r="H62"/>
      <c r="I62"/>
      <c r="J62"/>
      <c r="K62" s="57"/>
      <c r="L62" s="57"/>
      <c r="M62" s="57"/>
      <c r="N62" s="57"/>
      <c r="O62" s="57"/>
      <c r="P62" s="57"/>
      <c r="Q62" s="57"/>
      <c r="R62" s="57"/>
      <c r="S62" s="57"/>
      <c r="T62"/>
      <c r="U62"/>
      <c r="V62"/>
      <c r="W62"/>
      <c r="X62"/>
      <c r="Y62"/>
      <c r="Z62"/>
      <c r="AA62"/>
      <c r="AB62"/>
      <c r="AC62"/>
      <c r="AD62"/>
      <c r="AE62"/>
    </row>
    <row r="64" spans="1:31" s="58" customFormat="1">
      <c r="A64"/>
      <c r="B64"/>
      <c r="C64"/>
      <c r="D64"/>
      <c r="E64"/>
      <c r="F64"/>
      <c r="G64"/>
      <c r="H64"/>
      <c r="I64"/>
      <c r="J64" s="5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6" spans="1:31" s="58" customFormat="1">
      <c r="A66"/>
      <c r="B66"/>
      <c r="C66"/>
      <c r="D66"/>
      <c r="E66"/>
      <c r="F66"/>
      <c r="G66"/>
      <c r="H66"/>
      <c r="I66"/>
      <c r="J66" s="5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8" spans="1:31" s="58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</sheetData>
  <mergeCells count="11">
    <mergeCell ref="V5:W5"/>
    <mergeCell ref="T5:U5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 horizontalCentered="1"/>
  <pageMargins left="0.11811023622047245" right="0.11811023622047245" top="0.35433070866141736" bottom="0.35433070866141736" header="0.31496062992125984" footer="0.31496062992125984"/>
  <pageSetup scale="48" orientation="landscape" verticalDpi="0" r:id="rId1"/>
  <colBreaks count="1" manualBreakCount="1">
    <brk id="21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Revision 2017</vt:lpstr>
      <vt:lpstr>POR MODULO ENERO-SEPTIEMBRE 17</vt:lpstr>
      <vt:lpstr>Hoja1</vt:lpstr>
      <vt:lpstr>'POR MODULO ENERO-SEPTIEMBRE 17'!Área_de_impresión</vt:lpstr>
      <vt:lpstr>'Revision 2017'!Área_de_impresión</vt:lpstr>
      <vt:lpstr>'POR MODULO ENERO-SEPTIEMBRE 17'!Títulos_a_imprimir</vt:lpstr>
      <vt:lpstr>'Revision 2017'!Títulos_a_imprimir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r.cruz</cp:lastModifiedBy>
  <cp:lastPrinted>2017-11-09T15:04:35Z</cp:lastPrinted>
  <dcterms:created xsi:type="dcterms:W3CDTF">2017-06-13T20:00:53Z</dcterms:created>
  <dcterms:modified xsi:type="dcterms:W3CDTF">2017-11-15T11:53:11Z</dcterms:modified>
</cp:coreProperties>
</file>