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EJECUCION MAR. 2018 F. 2098" sheetId="20" r:id="rId1"/>
    <sheet name="EJECUCION MAR. 2018. F 100 " sheetId="19" r:id="rId2"/>
  </sheets>
  <calcPr calcId="124519"/>
</workbook>
</file>

<file path=xl/calcChain.xml><?xml version="1.0" encoding="utf-8"?>
<calcChain xmlns="http://schemas.openxmlformats.org/spreadsheetml/2006/main">
  <c r="K78" i="20"/>
  <c r="K74"/>
  <c r="K72"/>
  <c r="K84"/>
  <c r="K48"/>
  <c r="G84"/>
  <c r="N77" i="19"/>
  <c r="M71"/>
  <c r="H71"/>
  <c r="M69"/>
  <c r="K67"/>
  <c r="K45"/>
  <c r="K24"/>
  <c r="H67"/>
  <c r="M24"/>
  <c r="M67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5"/>
  <c r="F84" i="20"/>
  <c r="J84"/>
  <c r="N84"/>
  <c r="N81"/>
  <c r="N82"/>
  <c r="N76"/>
  <c r="N78"/>
  <c r="N80"/>
  <c r="K80"/>
  <c r="K76"/>
  <c r="K50"/>
  <c r="G48"/>
  <c r="G69" i="19"/>
  <c r="G67"/>
  <c r="G75"/>
  <c r="K75" s="1"/>
  <c r="M45"/>
  <c r="L84" i="20"/>
  <c r="I84"/>
  <c r="E84"/>
  <c r="M82"/>
  <c r="G82"/>
  <c r="M80"/>
  <c r="G80"/>
  <c r="M78"/>
  <c r="G78"/>
  <c r="M76"/>
  <c r="G76"/>
  <c r="M74"/>
  <c r="G74"/>
  <c r="M72"/>
  <c r="G72"/>
  <c r="N72" s="1"/>
  <c r="M71"/>
  <c r="G71"/>
  <c r="N71" s="1"/>
  <c r="M70"/>
  <c r="G70"/>
  <c r="N69"/>
  <c r="M69"/>
  <c r="M68"/>
  <c r="G68"/>
  <c r="N67"/>
  <c r="M67"/>
  <c r="M66"/>
  <c r="G66"/>
  <c r="N65"/>
  <c r="M65"/>
  <c r="M64"/>
  <c r="G64"/>
  <c r="M63"/>
  <c r="G63"/>
  <c r="M62"/>
  <c r="G62"/>
  <c r="N62" s="1"/>
  <c r="N61"/>
  <c r="M61"/>
  <c r="M60"/>
  <c r="G60"/>
  <c r="N60" s="1"/>
  <c r="M59"/>
  <c r="G59"/>
  <c r="M58"/>
  <c r="G58"/>
  <c r="N57"/>
  <c r="M57"/>
  <c r="M56"/>
  <c r="G56"/>
  <c r="M55"/>
  <c r="G55"/>
  <c r="N55" s="1"/>
  <c r="M54"/>
  <c r="G54"/>
  <c r="N54" s="1"/>
  <c r="N53"/>
  <c r="M53"/>
  <c r="M52"/>
  <c r="G52"/>
  <c r="N52" s="1"/>
  <c r="M50"/>
  <c r="G50"/>
  <c r="N50" s="1"/>
  <c r="M46"/>
  <c r="G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M27"/>
  <c r="G27"/>
  <c r="K26"/>
  <c r="K25"/>
  <c r="K24"/>
  <c r="K23"/>
  <c r="K22"/>
  <c r="K21"/>
  <c r="K20"/>
  <c r="K19"/>
  <c r="K18"/>
  <c r="K17"/>
  <c r="K16"/>
  <c r="K15"/>
  <c r="K14"/>
  <c r="K13"/>
  <c r="L77" i="19"/>
  <c r="J77"/>
  <c r="I77"/>
  <c r="F77"/>
  <c r="E77"/>
  <c r="G73"/>
  <c r="N73" s="1"/>
  <c r="G71"/>
  <c r="N71" s="1"/>
  <c r="N69"/>
  <c r="N67"/>
  <c r="G66"/>
  <c r="K66" s="1"/>
  <c r="G65"/>
  <c r="K65" s="1"/>
  <c r="N64"/>
  <c r="G63"/>
  <c r="N63" s="1"/>
  <c r="N62"/>
  <c r="G61"/>
  <c r="K61" s="1"/>
  <c r="N60"/>
  <c r="K59"/>
  <c r="G59"/>
  <c r="N59" s="1"/>
  <c r="G58"/>
  <c r="N58" s="1"/>
  <c r="G57"/>
  <c r="N57" s="1"/>
  <c r="N56"/>
  <c r="G55"/>
  <c r="K55" s="1"/>
  <c r="G54"/>
  <c r="K54" s="1"/>
  <c r="G53"/>
  <c r="K53" s="1"/>
  <c r="N52"/>
  <c r="G51"/>
  <c r="N51" s="1"/>
  <c r="G50"/>
  <c r="N50" s="1"/>
  <c r="G49"/>
  <c r="N49" s="1"/>
  <c r="N48"/>
  <c r="G47"/>
  <c r="K47" s="1"/>
  <c r="G45"/>
  <c r="N45" s="1"/>
  <c r="G43"/>
  <c r="K43" s="1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G24"/>
  <c r="K23"/>
  <c r="K22"/>
  <c r="K21"/>
  <c r="K20"/>
  <c r="K19"/>
  <c r="K18"/>
  <c r="K17"/>
  <c r="K16"/>
  <c r="K15"/>
  <c r="K14"/>
  <c r="K13"/>
  <c r="K12"/>
  <c r="K11"/>
  <c r="K10"/>
  <c r="N75" l="1"/>
  <c r="K51"/>
  <c r="K49"/>
  <c r="K57"/>
  <c r="K63"/>
  <c r="K50"/>
  <c r="N54"/>
  <c r="K58"/>
  <c r="N66"/>
  <c r="N47"/>
  <c r="N53"/>
  <c r="N55"/>
  <c r="N61"/>
  <c r="N65"/>
  <c r="K69"/>
  <c r="M77"/>
  <c r="G77"/>
  <c r="M84" i="20"/>
  <c r="H84"/>
  <c r="N59"/>
  <c r="N46"/>
  <c r="N56"/>
  <c r="N58"/>
  <c r="N64"/>
  <c r="N66"/>
  <c r="N68"/>
  <c r="N70"/>
  <c r="N27"/>
  <c r="N74"/>
  <c r="N63"/>
  <c r="K71" i="19"/>
  <c r="H77"/>
  <c r="N43"/>
  <c r="K73"/>
  <c r="N24"/>
  <c r="K77" l="1"/>
</calcChain>
</file>

<file path=xl/sharedStrings.xml><?xml version="1.0" encoding="utf-8"?>
<sst xmlns="http://schemas.openxmlformats.org/spreadsheetml/2006/main" count="147" uniqueCount="77">
  <si>
    <t xml:space="preserve">OFICINA METROPOLITANA DE SERVICIOS DE AUTOBUSES </t>
  </si>
  <si>
    <t xml:space="preserve"> </t>
  </si>
  <si>
    <t xml:space="preserve">  </t>
  </si>
  <si>
    <t>Objeto</t>
  </si>
  <si>
    <t>Cuenta</t>
  </si>
  <si>
    <t>SubCuenta</t>
  </si>
  <si>
    <t>Descripcion</t>
  </si>
  <si>
    <t>Servs.  personales</t>
  </si>
  <si>
    <t>Sueldos personal fijos</t>
  </si>
  <si>
    <t>Suledos fijos pers.tramite de pension</t>
  </si>
  <si>
    <t>Personal contratado</t>
  </si>
  <si>
    <t>Pago por Horas Extraordinarias</t>
  </si>
  <si>
    <t>Pago por Especialismo</t>
  </si>
  <si>
    <t>Compensacion por servicios seguridad</t>
  </si>
  <si>
    <t>Compensacion por resultado</t>
  </si>
  <si>
    <t>Jornales</t>
  </si>
  <si>
    <t xml:space="preserve">Regalia pascual </t>
  </si>
  <si>
    <t>Prestaciones laborales</t>
  </si>
  <si>
    <t>Vacaciones</t>
  </si>
  <si>
    <t>Seguro de salud</t>
  </si>
  <si>
    <t>Seguro de pensiones</t>
  </si>
  <si>
    <t>Seguro de riesgo laboral</t>
  </si>
  <si>
    <t>Servs. No personales</t>
  </si>
  <si>
    <t xml:space="preserve">Radiocomunicaciones </t>
  </si>
  <si>
    <t xml:space="preserve">Servicios Telefonicos Local </t>
  </si>
  <si>
    <t>Electricidad</t>
  </si>
  <si>
    <t>Agua</t>
  </si>
  <si>
    <t>Publicidad y Propaganda</t>
  </si>
  <si>
    <t>Impresión y Encuardenacion</t>
  </si>
  <si>
    <t>Edificios y locales</t>
  </si>
  <si>
    <t>Equipos de transp., tracción y elevación</t>
  </si>
  <si>
    <t>Otros Alquileres</t>
  </si>
  <si>
    <t>Seguro de bienes muebles (vehiculos)</t>
  </si>
  <si>
    <t>Maquinarias y equipos</t>
  </si>
  <si>
    <t xml:space="preserve">Servicios técnicos y profesionales </t>
  </si>
  <si>
    <t>Otros Servicios No Personales</t>
  </si>
  <si>
    <t>Alimentos y Bebidas para Personas</t>
  </si>
  <si>
    <t>Acabados Textiles</t>
  </si>
  <si>
    <t>Prenda de vestir</t>
  </si>
  <si>
    <t>Calzados</t>
  </si>
  <si>
    <t>Papel de escritorio</t>
  </si>
  <si>
    <t>Productos de papel y carton</t>
  </si>
  <si>
    <t>Productos de artes graficoas</t>
  </si>
  <si>
    <t>Combustible y   lubricantes</t>
  </si>
  <si>
    <t>Productos quimicos y conexo</t>
  </si>
  <si>
    <t>Productos farmaceuticos y conexo</t>
  </si>
  <si>
    <t>Llantas y neumáticos</t>
  </si>
  <si>
    <t>Prodcutos metálicos</t>
  </si>
  <si>
    <t>Materiales de limpieza</t>
  </si>
  <si>
    <t>Productos electricos afines</t>
  </si>
  <si>
    <t>Total General</t>
  </si>
  <si>
    <t>Materiales y Suministro</t>
  </si>
  <si>
    <t>Transferencias corr.</t>
  </si>
  <si>
    <t>Bienes Muebles</t>
  </si>
  <si>
    <t>FONDO 100</t>
  </si>
  <si>
    <t>FONDO 2098</t>
  </si>
  <si>
    <t>Deuda Administrativa</t>
  </si>
  <si>
    <t>Obras en Edificaciones</t>
  </si>
  <si>
    <t>4..2</t>
  </si>
  <si>
    <t>"Año del Desarrollo Agroforestal "</t>
  </si>
  <si>
    <t>2.9.1</t>
  </si>
  <si>
    <t>Intereses</t>
  </si>
  <si>
    <t>Puesupuesto inicial</t>
  </si>
  <si>
    <t>Modificacion presupuestaria</t>
  </si>
  <si>
    <t>Presupuesto vigente</t>
  </si>
  <si>
    <t>Presupuesto ejecutado</t>
  </si>
  <si>
    <t>Presupuesto disponible</t>
  </si>
  <si>
    <t>Lib. Pagado</t>
  </si>
  <si>
    <t>Lib. en  transito</t>
  </si>
  <si>
    <t xml:space="preserve">Porcentaje ejecutado </t>
  </si>
  <si>
    <t>Preventivo sin compromisos</t>
  </si>
  <si>
    <t>Preventivo y compromisos</t>
  </si>
  <si>
    <t>Preventivos y compromisos</t>
  </si>
  <si>
    <t>INFORME EJECUCION PRESUPUESTARIA AL 31 DE DICIEMBRE  2017</t>
  </si>
  <si>
    <t>Remuneraciones y cibtrbuciones sobresueldos</t>
  </si>
  <si>
    <t>INFORME EJECUCION PESUPUESTARIA AL 31 DE  MARZO 2018</t>
  </si>
  <si>
    <t>INFORME EJECUCION PESUPUESTARIA AL 31 DE MARZO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</si>
</sst>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entaur"/>
      <family val="1"/>
    </font>
    <font>
      <sz val="11"/>
      <color theme="1"/>
      <name val="Centaur"/>
      <family val="1"/>
    </font>
    <font>
      <b/>
      <sz val="11"/>
      <color theme="1"/>
      <name val="Centaur"/>
      <family val="1"/>
    </font>
    <font>
      <b/>
      <i/>
      <sz val="14"/>
      <name val="Centaur"/>
      <family val="1"/>
    </font>
    <font>
      <b/>
      <i/>
      <sz val="12"/>
      <color theme="1"/>
      <name val="Centaur"/>
      <family val="1"/>
    </font>
    <font>
      <b/>
      <sz val="8"/>
      <name val="Centaur"/>
      <family val="1"/>
    </font>
    <font>
      <sz val="8"/>
      <name val="Centaur"/>
      <family val="1"/>
    </font>
    <font>
      <sz val="8"/>
      <color indexed="8"/>
      <name val="Centaur"/>
      <family val="1"/>
    </font>
    <font>
      <sz val="8"/>
      <color theme="1"/>
      <name val="Centaur"/>
      <family val="1"/>
    </font>
    <font>
      <b/>
      <sz val="8"/>
      <color theme="1"/>
      <name val="Centaur"/>
      <family val="1"/>
    </font>
    <font>
      <sz val="9"/>
      <color theme="1"/>
      <name val="Centaur"/>
      <family val="1"/>
    </font>
    <font>
      <b/>
      <sz val="9"/>
      <color theme="1"/>
      <name val="Centaur"/>
      <family val="1"/>
    </font>
    <font>
      <sz val="10"/>
      <color theme="1"/>
      <name val="Calibri"/>
      <family val="2"/>
      <scheme val="minor"/>
    </font>
    <font>
      <b/>
      <sz val="11"/>
      <name val="Centaur"/>
      <family val="1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entaur"/>
      <family val="1"/>
    </font>
    <font>
      <b/>
      <sz val="8"/>
      <color indexed="8"/>
      <name val="Centaur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4" fontId="0" fillId="0" borderId="0" xfId="0" applyNumberFormat="1"/>
    <xf numFmtId="0" fontId="0" fillId="0" borderId="0" xfId="0" applyFill="1"/>
    <xf numFmtId="43" fontId="0" fillId="0" borderId="0" xfId="1" applyFont="1"/>
    <xf numFmtId="0" fontId="4" fillId="0" borderId="0" xfId="0" applyFont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3" fillId="0" borderId="0" xfId="0" applyFont="1"/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" fontId="10" fillId="0" borderId="3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1" fillId="2" borderId="3" xfId="0" applyNumberFormat="1" applyFont="1" applyFill="1" applyBorder="1"/>
    <xf numFmtId="0" fontId="4" fillId="0" borderId="3" xfId="0" applyFont="1" applyBorder="1"/>
    <xf numFmtId="4" fontId="10" fillId="0" borderId="3" xfId="0" applyNumberFormat="1" applyFont="1" applyBorder="1"/>
    <xf numFmtId="4" fontId="10" fillId="0" borderId="0" xfId="0" applyNumberFormat="1" applyFont="1" applyBorder="1"/>
    <xf numFmtId="4" fontId="11" fillId="0" borderId="3" xfId="0" applyNumberFormat="1" applyFont="1" applyBorder="1"/>
    <xf numFmtId="4" fontId="11" fillId="0" borderId="0" xfId="0" applyNumberFormat="1" applyFont="1" applyBorder="1"/>
    <xf numFmtId="4" fontId="9" fillId="0" borderId="3" xfId="0" applyNumberFormat="1" applyFont="1" applyBorder="1"/>
    <xf numFmtId="4" fontId="9" fillId="0" borderId="0" xfId="0" applyNumberFormat="1" applyFont="1" applyBorder="1"/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12" fillId="0" borderId="3" xfId="0" applyNumberFormat="1" applyFont="1" applyFill="1" applyBorder="1"/>
    <xf numFmtId="10" fontId="12" fillId="0" borderId="3" xfId="0" applyNumberFormat="1" applyFont="1" applyFill="1" applyBorder="1"/>
    <xf numFmtId="4" fontId="10" fillId="0" borderId="3" xfId="0" applyNumberFormat="1" applyFont="1" applyFill="1" applyBorder="1"/>
    <xf numFmtId="4" fontId="11" fillId="0" borderId="3" xfId="0" applyNumberFormat="1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4" fontId="8" fillId="0" borderId="3" xfId="0" applyNumberFormat="1" applyFont="1" applyFill="1" applyBorder="1"/>
    <xf numFmtId="4" fontId="8" fillId="0" borderId="0" xfId="0" applyNumberFormat="1" applyFont="1" applyFill="1" applyBorder="1"/>
    <xf numFmtId="0" fontId="4" fillId="0" borderId="3" xfId="0" applyFont="1" applyFill="1" applyBorder="1"/>
    <xf numFmtId="4" fontId="4" fillId="0" borderId="3" xfId="0" applyNumberFormat="1" applyFont="1" applyFill="1" applyBorder="1"/>
    <xf numFmtId="43" fontId="0" fillId="0" borderId="0" xfId="0" applyNumberFormat="1"/>
    <xf numFmtId="4" fontId="8" fillId="0" borderId="3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3" fillId="0" borderId="0" xfId="0" applyNumberFormat="1" applyFont="1"/>
    <xf numFmtId="0" fontId="0" fillId="0" borderId="0" xfId="0" applyBorder="1"/>
    <xf numFmtId="4" fontId="0" fillId="0" borderId="0" xfId="0" applyNumberFormat="1" applyBorder="1"/>
    <xf numFmtId="10" fontId="12" fillId="0" borderId="5" xfId="0" applyNumberFormat="1" applyFont="1" applyFill="1" applyBorder="1"/>
    <xf numFmtId="4" fontId="12" fillId="0" borderId="5" xfId="0" applyNumberFormat="1" applyFont="1" applyFill="1" applyBorder="1"/>
    <xf numFmtId="0" fontId="8" fillId="0" borderId="5" xfId="0" applyFont="1" applyFill="1" applyBorder="1"/>
    <xf numFmtId="0" fontId="9" fillId="0" borderId="3" xfId="0" applyFont="1" applyFill="1" applyBorder="1"/>
    <xf numFmtId="0" fontId="8" fillId="0" borderId="3" xfId="0" applyFont="1" applyFill="1" applyBorder="1" applyAlignment="1">
      <alignment shrinkToFi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0" fontId="5" fillId="0" borderId="3" xfId="0" applyFont="1" applyFill="1" applyBorder="1"/>
    <xf numFmtId="0" fontId="12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13" fillId="3" borderId="2" xfId="0" applyFont="1" applyFill="1" applyBorder="1"/>
    <xf numFmtId="0" fontId="13" fillId="3" borderId="7" xfId="0" applyFont="1" applyFill="1" applyBorder="1"/>
    <xf numFmtId="0" fontId="13" fillId="3" borderId="6" xfId="0" applyFont="1" applyFill="1" applyBorder="1"/>
    <xf numFmtId="0" fontId="14" fillId="3" borderId="2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textRotation="90"/>
    </xf>
    <xf numFmtId="4" fontId="14" fillId="3" borderId="2" xfId="0" applyNumberFormat="1" applyFont="1" applyFill="1" applyBorder="1"/>
    <xf numFmtId="4" fontId="14" fillId="3" borderId="8" xfId="0" applyNumberFormat="1" applyFont="1" applyFill="1" applyBorder="1"/>
    <xf numFmtId="10" fontId="14" fillId="3" borderId="2" xfId="0" applyNumberFormat="1" applyFont="1" applyFill="1" applyBorder="1"/>
    <xf numFmtId="43" fontId="16" fillId="3" borderId="2" xfId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/>
    <xf numFmtId="4" fontId="10" fillId="0" borderId="10" xfId="0" applyNumberFormat="1" applyFont="1" applyFill="1" applyBorder="1"/>
    <xf numFmtId="4" fontId="12" fillId="0" borderId="10" xfId="0" applyNumberFormat="1" applyFont="1" applyFill="1" applyBorder="1"/>
    <xf numFmtId="0" fontId="11" fillId="0" borderId="10" xfId="0" applyFont="1" applyFill="1" applyBorder="1"/>
    <xf numFmtId="4" fontId="8" fillId="0" borderId="10" xfId="0" applyNumberFormat="1" applyFont="1" applyFill="1" applyBorder="1"/>
    <xf numFmtId="4" fontId="12" fillId="0" borderId="11" xfId="0" applyNumberFormat="1" applyFont="1" applyFill="1" applyBorder="1"/>
    <xf numFmtId="4" fontId="10" fillId="0" borderId="12" xfId="0" applyNumberFormat="1" applyFont="1" applyFill="1" applyBorder="1"/>
    <xf numFmtId="0" fontId="11" fillId="0" borderId="12" xfId="0" applyFont="1" applyFill="1" applyBorder="1"/>
    <xf numFmtId="4" fontId="11" fillId="0" borderId="12" xfId="0" applyNumberFormat="1" applyFont="1" applyFill="1" applyBorder="1"/>
    <xf numFmtId="4" fontId="12" fillId="0" borderId="12" xfId="0" applyNumberFormat="1" applyFont="1" applyFill="1" applyBorder="1"/>
    <xf numFmtId="4" fontId="8" fillId="0" borderId="12" xfId="0" applyNumberFormat="1" applyFont="1" applyFill="1" applyBorder="1" applyAlignment="1">
      <alignment horizontal="right"/>
    </xf>
    <xf numFmtId="4" fontId="8" fillId="0" borderId="12" xfId="0" applyNumberFormat="1" applyFont="1" applyFill="1" applyBorder="1"/>
    <xf numFmtId="0" fontId="4" fillId="0" borderId="10" xfId="0" applyFont="1" applyFill="1" applyBorder="1"/>
    <xf numFmtId="0" fontId="4" fillId="0" borderId="12" xfId="0" applyFont="1" applyFill="1" applyBorder="1"/>
    <xf numFmtId="4" fontId="14" fillId="3" borderId="4" xfId="0" applyNumberFormat="1" applyFont="1" applyFill="1" applyBorder="1"/>
    <xf numFmtId="0" fontId="4" fillId="0" borderId="4" xfId="0" applyFont="1" applyFill="1" applyBorder="1"/>
    <xf numFmtId="43" fontId="0" fillId="0" borderId="0" xfId="1" applyFont="1" applyFill="1"/>
    <xf numFmtId="43" fontId="16" fillId="4" borderId="2" xfId="1" applyFont="1" applyFill="1" applyBorder="1" applyAlignment="1">
      <alignment horizontal="center" vertical="center" wrapText="1"/>
    </xf>
    <xf numFmtId="0" fontId="11" fillId="0" borderId="4" xfId="0" applyFont="1" applyFill="1" applyBorder="1"/>
    <xf numFmtId="0" fontId="0" fillId="0" borderId="0" xfId="0" applyFill="1" applyAlignment="1">
      <alignment horizontal="right"/>
    </xf>
    <xf numFmtId="0" fontId="18" fillId="0" borderId="0" xfId="0" applyFont="1"/>
    <xf numFmtId="0" fontId="19" fillId="0" borderId="0" xfId="0" applyFont="1" applyFill="1" applyBorder="1"/>
    <xf numFmtId="0" fontId="18" fillId="0" borderId="0" xfId="0" applyFont="1" applyBorder="1"/>
    <xf numFmtId="43" fontId="0" fillId="0" borderId="0" xfId="0" applyNumberForma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3" xfId="0" applyFont="1" applyFill="1" applyBorder="1" applyAlignment="1">
      <alignment wrapText="1"/>
    </xf>
    <xf numFmtId="4" fontId="20" fillId="0" borderId="3" xfId="0" applyNumberFormat="1" applyFont="1" applyFill="1" applyBorder="1"/>
    <xf numFmtId="4" fontId="20" fillId="0" borderId="10" xfId="0" applyNumberFormat="1" applyFont="1" applyFill="1" applyBorder="1"/>
    <xf numFmtId="4" fontId="20" fillId="0" borderId="12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topLeftCell="A6" zoomScale="110" zoomScaleNormal="110" workbookViewId="0">
      <pane ySplit="21" topLeftCell="A80" activePane="bottomLeft" state="frozen"/>
      <selection activeCell="A6" sqref="A6"/>
      <selection pane="bottomLeft" activeCell="K79" sqref="K79"/>
    </sheetView>
  </sheetViews>
  <sheetFormatPr baseColWidth="10" defaultRowHeight="15"/>
  <cols>
    <col min="1" max="1" width="5.5703125" customWidth="1"/>
    <col min="2" max="2" width="3.140625" hidden="1" customWidth="1"/>
    <col min="3" max="3" width="3.85546875" hidden="1" customWidth="1"/>
    <col min="4" max="4" width="24.5703125" bestFit="1" customWidth="1"/>
    <col min="5" max="5" width="13.7109375" customWidth="1"/>
    <col min="6" max="6" width="13" bestFit="1" customWidth="1"/>
    <col min="7" max="7" width="13.85546875" customWidth="1"/>
    <col min="8" max="8" width="12.5703125" customWidth="1"/>
    <col min="9" max="9" width="13.28515625" hidden="1" customWidth="1"/>
    <col min="10" max="10" width="13.5703125" customWidth="1"/>
    <col min="11" max="11" width="13.28515625" bestFit="1" customWidth="1"/>
    <col min="12" max="12" width="13.5703125" customWidth="1"/>
    <col min="13" max="13" width="12.5703125" customWidth="1"/>
    <col min="14" max="14" width="10.42578125" customWidth="1"/>
    <col min="15" max="15" width="15.85546875" customWidth="1"/>
    <col min="16" max="16" width="14.140625" bestFit="1" customWidth="1"/>
  </cols>
  <sheetData>
    <row r="1" spans="1:14" ht="18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8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.75">
      <c r="A3" s="89" t="s">
        <v>59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8.75">
      <c r="A4" s="5"/>
      <c r="B4" s="6"/>
      <c r="C4" s="6"/>
      <c r="D4" s="7"/>
      <c r="E4" s="7"/>
      <c r="F4" s="7"/>
      <c r="G4" s="7"/>
      <c r="H4" s="7"/>
      <c r="I4" s="7"/>
      <c r="J4" s="7"/>
      <c r="K4" s="7" t="s">
        <v>1</v>
      </c>
      <c r="L4" s="4"/>
      <c r="M4" s="4"/>
      <c r="N4" s="4"/>
    </row>
    <row r="5" spans="1:14" ht="15.75">
      <c r="A5" s="90" t="s">
        <v>73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24.95" customHeight="1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9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8.75">
      <c r="A8" s="89" t="s">
        <v>59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8.75">
      <c r="A9" s="5"/>
      <c r="B9" s="6"/>
      <c r="C9" s="6"/>
      <c r="D9" s="7"/>
      <c r="E9" s="7"/>
      <c r="F9" s="7"/>
      <c r="G9" s="7"/>
      <c r="H9" s="7"/>
      <c r="I9" s="7"/>
      <c r="J9" s="7"/>
      <c r="K9" s="7" t="s">
        <v>1</v>
      </c>
      <c r="L9" s="4"/>
      <c r="M9" s="4"/>
      <c r="N9" s="4"/>
    </row>
    <row r="10" spans="1:14" ht="15.75">
      <c r="A10" s="90" t="s">
        <v>75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31.5" customHeight="1" thickBot="1">
      <c r="A11" s="92" t="s">
        <v>55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s="2" customFormat="1" ht="75.75" thickBot="1">
      <c r="A12" s="58" t="s">
        <v>3</v>
      </c>
      <c r="B12" s="54" t="s">
        <v>4</v>
      </c>
      <c r="C12" s="54" t="s">
        <v>5</v>
      </c>
      <c r="D12" s="58" t="s">
        <v>6</v>
      </c>
      <c r="E12" s="58" t="s">
        <v>62</v>
      </c>
      <c r="F12" s="58" t="s">
        <v>63</v>
      </c>
      <c r="G12" s="58" t="s">
        <v>64</v>
      </c>
      <c r="H12" s="58" t="s">
        <v>70</v>
      </c>
      <c r="I12" s="76" t="s">
        <v>72</v>
      </c>
      <c r="J12" s="58" t="s">
        <v>65</v>
      </c>
      <c r="K12" s="58" t="s">
        <v>66</v>
      </c>
      <c r="L12" s="58" t="s">
        <v>67</v>
      </c>
      <c r="M12" s="58" t="s">
        <v>68</v>
      </c>
      <c r="N12" s="58" t="s">
        <v>69</v>
      </c>
    </row>
    <row r="13" spans="1:14" ht="15.75" hidden="1" thickBot="1">
      <c r="A13" s="8">
        <v>1</v>
      </c>
      <c r="B13" s="9">
        <v>1</v>
      </c>
      <c r="C13" s="9">
        <v>1</v>
      </c>
      <c r="D13" s="10" t="s">
        <v>8</v>
      </c>
      <c r="E13" s="11">
        <v>398460278</v>
      </c>
      <c r="F13" s="12">
        <v>12375913</v>
      </c>
      <c r="G13" s="11">
        <v>410836191</v>
      </c>
      <c r="H13" s="12"/>
      <c r="I13" s="12"/>
      <c r="J13" s="12">
        <v>407440328.19999999</v>
      </c>
      <c r="K13" s="11">
        <f>SUM(G13-J13)</f>
        <v>3395862.8000000119</v>
      </c>
      <c r="L13" s="12">
        <v>407391891.86000001</v>
      </c>
      <c r="M13" s="13">
        <v>48436.34</v>
      </c>
      <c r="N13" s="14"/>
    </row>
    <row r="14" spans="1:14" ht="15.75" hidden="1" thickBot="1">
      <c r="A14" s="8">
        <v>1</v>
      </c>
      <c r="B14" s="9">
        <v>1</v>
      </c>
      <c r="C14" s="9">
        <v>2</v>
      </c>
      <c r="D14" s="10" t="s">
        <v>9</v>
      </c>
      <c r="E14" s="15">
        <v>324000</v>
      </c>
      <c r="F14" s="16"/>
      <c r="G14" s="15">
        <v>324000</v>
      </c>
      <c r="H14" s="16"/>
      <c r="I14" s="16"/>
      <c r="J14" s="16">
        <v>245640</v>
      </c>
      <c r="K14" s="11">
        <f t="shared" ref="K14:K26" si="0">SUM(G14-J14)</f>
        <v>78360</v>
      </c>
      <c r="L14" s="16">
        <v>245640</v>
      </c>
      <c r="M14" s="13">
        <v>0</v>
      </c>
      <c r="N14" s="14"/>
    </row>
    <row r="15" spans="1:14" ht="15.75" hidden="1" thickBot="1">
      <c r="A15" s="8">
        <v>1</v>
      </c>
      <c r="B15" s="9">
        <v>2</v>
      </c>
      <c r="C15" s="9">
        <v>1</v>
      </c>
      <c r="D15" s="10" t="s">
        <v>10</v>
      </c>
      <c r="E15" s="15">
        <v>36417360</v>
      </c>
      <c r="F15" s="16">
        <v>122340</v>
      </c>
      <c r="G15" s="15">
        <v>36539700</v>
      </c>
      <c r="H15" s="16"/>
      <c r="I15" s="16"/>
      <c r="J15" s="16">
        <v>35803507.259999998</v>
      </c>
      <c r="K15" s="11">
        <f t="shared" si="0"/>
        <v>736192.74000000209</v>
      </c>
      <c r="L15" s="16">
        <v>35782432.579999998</v>
      </c>
      <c r="M15" s="13">
        <v>21074.68</v>
      </c>
      <c r="N15" s="14"/>
    </row>
    <row r="16" spans="1:14" ht="15.75" hidden="1" thickBot="1">
      <c r="A16" s="8">
        <v>1</v>
      </c>
      <c r="B16" s="9">
        <v>3</v>
      </c>
      <c r="C16" s="9">
        <v>3</v>
      </c>
      <c r="D16" s="10" t="s">
        <v>11</v>
      </c>
      <c r="E16" s="15">
        <v>0</v>
      </c>
      <c r="F16" s="16">
        <v>3183570</v>
      </c>
      <c r="G16" s="15">
        <v>3183570</v>
      </c>
      <c r="H16" s="16"/>
      <c r="I16" s="16"/>
      <c r="J16" s="16">
        <v>1060000</v>
      </c>
      <c r="K16" s="11">
        <f t="shared" si="0"/>
        <v>2123570</v>
      </c>
      <c r="L16" s="16">
        <v>0</v>
      </c>
      <c r="M16" s="13">
        <v>1060000</v>
      </c>
      <c r="N16" s="14"/>
    </row>
    <row r="17" spans="1:16" ht="15.75" hidden="1" thickBot="1">
      <c r="A17" s="8">
        <v>1</v>
      </c>
      <c r="B17" s="9">
        <v>3</v>
      </c>
      <c r="C17" s="9">
        <v>5</v>
      </c>
      <c r="D17" s="10" t="s">
        <v>12</v>
      </c>
      <c r="E17" s="15">
        <v>0</v>
      </c>
      <c r="F17" s="16">
        <v>3100000</v>
      </c>
      <c r="G17" s="15">
        <v>3100000</v>
      </c>
      <c r="H17" s="16"/>
      <c r="I17" s="16"/>
      <c r="J17" s="16">
        <v>3640800</v>
      </c>
      <c r="K17" s="11">
        <f t="shared" si="0"/>
        <v>-540800</v>
      </c>
      <c r="L17" s="16">
        <v>3640800</v>
      </c>
      <c r="M17" s="13">
        <v>0</v>
      </c>
      <c r="N17" s="14"/>
    </row>
    <row r="18" spans="1:16" ht="15.75" hidden="1" thickBot="1">
      <c r="A18" s="8">
        <v>1</v>
      </c>
      <c r="B18" s="9">
        <v>3</v>
      </c>
      <c r="C18" s="9">
        <v>7</v>
      </c>
      <c r="D18" s="10" t="s">
        <v>13</v>
      </c>
      <c r="E18" s="17">
        <v>16285416</v>
      </c>
      <c r="F18" s="18"/>
      <c r="G18" s="15">
        <v>16285416</v>
      </c>
      <c r="H18" s="16"/>
      <c r="I18" s="16"/>
      <c r="J18" s="18">
        <v>16287694</v>
      </c>
      <c r="K18" s="11">
        <f t="shared" si="0"/>
        <v>-2278</v>
      </c>
      <c r="L18" s="18">
        <v>16287694</v>
      </c>
      <c r="M18" s="13">
        <v>0</v>
      </c>
      <c r="N18" s="14"/>
    </row>
    <row r="19" spans="1:16" ht="15.75" hidden="1" thickBot="1">
      <c r="A19" s="8">
        <v>1</v>
      </c>
      <c r="B19" s="9">
        <v>3</v>
      </c>
      <c r="C19" s="9">
        <v>8</v>
      </c>
      <c r="D19" s="10" t="s">
        <v>14</v>
      </c>
      <c r="E19" s="17">
        <v>7200000</v>
      </c>
      <c r="F19" s="18">
        <v>-5504929</v>
      </c>
      <c r="G19" s="15">
        <v>1695071</v>
      </c>
      <c r="H19" s="16"/>
      <c r="I19" s="16"/>
      <c r="J19" s="18">
        <v>0</v>
      </c>
      <c r="K19" s="11">
        <f t="shared" si="0"/>
        <v>1695071</v>
      </c>
      <c r="L19" s="18">
        <v>0</v>
      </c>
      <c r="M19" s="13">
        <v>0</v>
      </c>
      <c r="N19" s="14"/>
    </row>
    <row r="20" spans="1:16" ht="15.75" hidden="1" thickBot="1">
      <c r="A20" s="8">
        <v>1</v>
      </c>
      <c r="B20" s="9">
        <v>4</v>
      </c>
      <c r="C20" s="9">
        <v>1</v>
      </c>
      <c r="D20" s="10" t="s">
        <v>15</v>
      </c>
      <c r="E20" s="17">
        <v>0</v>
      </c>
      <c r="F20" s="18">
        <v>3000000</v>
      </c>
      <c r="G20" s="15">
        <v>3000000</v>
      </c>
      <c r="H20" s="16"/>
      <c r="I20" s="16"/>
      <c r="J20" s="18">
        <v>2996000</v>
      </c>
      <c r="K20" s="11">
        <f t="shared" si="0"/>
        <v>4000</v>
      </c>
      <c r="L20" s="18">
        <v>0</v>
      </c>
      <c r="M20" s="13">
        <v>2996000</v>
      </c>
      <c r="N20" s="14"/>
    </row>
    <row r="21" spans="1:16" ht="15.75" hidden="1" thickBot="1">
      <c r="A21" s="8">
        <v>1</v>
      </c>
      <c r="B21" s="9">
        <v>8</v>
      </c>
      <c r="C21" s="9">
        <v>1</v>
      </c>
      <c r="D21" s="10" t="s">
        <v>16</v>
      </c>
      <c r="E21" s="15">
        <v>40000000</v>
      </c>
      <c r="F21" s="16"/>
      <c r="G21" s="15">
        <v>40000000</v>
      </c>
      <c r="H21" s="16"/>
      <c r="I21" s="16"/>
      <c r="J21" s="16">
        <v>37920440.020000003</v>
      </c>
      <c r="K21" s="11">
        <f t="shared" si="0"/>
        <v>2079559.9799999967</v>
      </c>
      <c r="L21" s="16">
        <v>37920440.020000003</v>
      </c>
      <c r="M21" s="13">
        <v>0</v>
      </c>
      <c r="N21" s="14"/>
    </row>
    <row r="22" spans="1:16" ht="15.75" hidden="1" thickBot="1">
      <c r="A22" s="8">
        <v>1</v>
      </c>
      <c r="B22" s="9">
        <v>8</v>
      </c>
      <c r="C22" s="9">
        <v>3</v>
      </c>
      <c r="D22" s="10" t="s">
        <v>17</v>
      </c>
      <c r="E22" s="15">
        <v>3000000</v>
      </c>
      <c r="F22" s="16">
        <v>1500000</v>
      </c>
      <c r="G22" s="15">
        <v>4500000</v>
      </c>
      <c r="H22" s="16"/>
      <c r="I22" s="16"/>
      <c r="J22" s="16">
        <v>4429132.97</v>
      </c>
      <c r="K22" s="11">
        <f t="shared" si="0"/>
        <v>70867.030000000261</v>
      </c>
      <c r="L22" s="16">
        <v>4429132.97</v>
      </c>
      <c r="M22" s="13">
        <v>0</v>
      </c>
      <c r="N22" s="14"/>
    </row>
    <row r="23" spans="1:16" ht="15.75" hidden="1" thickBot="1">
      <c r="A23" s="8">
        <v>1</v>
      </c>
      <c r="B23" s="9">
        <v>8</v>
      </c>
      <c r="C23" s="9">
        <v>4</v>
      </c>
      <c r="D23" s="10" t="s">
        <v>18</v>
      </c>
      <c r="E23" s="15">
        <v>800004</v>
      </c>
      <c r="F23" s="16"/>
      <c r="G23" s="15">
        <v>800004</v>
      </c>
      <c r="H23" s="16"/>
      <c r="I23" s="16"/>
      <c r="J23" s="16">
        <v>178917.39</v>
      </c>
      <c r="K23" s="11">
        <f t="shared" si="0"/>
        <v>621086.61</v>
      </c>
      <c r="L23" s="16">
        <v>178917.39</v>
      </c>
      <c r="M23" s="13">
        <v>0</v>
      </c>
      <c r="N23" s="14"/>
    </row>
    <row r="24" spans="1:16" ht="15.75" hidden="1" thickBot="1">
      <c r="A24" s="8">
        <v>1</v>
      </c>
      <c r="B24" s="9">
        <v>9</v>
      </c>
      <c r="C24" s="9">
        <v>1</v>
      </c>
      <c r="D24" s="10" t="s">
        <v>19</v>
      </c>
      <c r="E24" s="19">
        <v>32000000</v>
      </c>
      <c r="F24" s="20">
        <v>495923</v>
      </c>
      <c r="G24" s="15">
        <v>32495923</v>
      </c>
      <c r="H24" s="16"/>
      <c r="I24" s="16"/>
      <c r="J24" s="20">
        <v>31428879.079999998</v>
      </c>
      <c r="K24" s="11">
        <f t="shared" si="0"/>
        <v>1067043.9200000018</v>
      </c>
      <c r="L24" s="20">
        <v>31428879.079999998</v>
      </c>
      <c r="M24" s="13">
        <v>0</v>
      </c>
      <c r="N24" s="14"/>
    </row>
    <row r="25" spans="1:16" ht="15.75" hidden="1" thickBot="1">
      <c r="A25" s="8">
        <v>1</v>
      </c>
      <c r="B25" s="9">
        <v>9</v>
      </c>
      <c r="C25" s="9">
        <v>2</v>
      </c>
      <c r="D25" s="10" t="s">
        <v>20</v>
      </c>
      <c r="E25" s="19">
        <v>32634400</v>
      </c>
      <c r="F25" s="20"/>
      <c r="G25" s="15">
        <v>32634400</v>
      </c>
      <c r="H25" s="16"/>
      <c r="I25" s="16"/>
      <c r="J25" s="20">
        <v>31482825.82</v>
      </c>
      <c r="K25" s="11">
        <f t="shared" si="0"/>
        <v>1151574.1799999997</v>
      </c>
      <c r="L25" s="20">
        <v>31482825.82</v>
      </c>
      <c r="M25" s="13">
        <v>0</v>
      </c>
      <c r="N25" s="14"/>
    </row>
    <row r="26" spans="1:16" ht="15.75" hidden="1" thickBot="1">
      <c r="A26" s="8">
        <v>1</v>
      </c>
      <c r="B26" s="9">
        <v>9</v>
      </c>
      <c r="C26" s="9">
        <v>3</v>
      </c>
      <c r="D26" s="10" t="s">
        <v>21</v>
      </c>
      <c r="E26" s="19">
        <v>5220000</v>
      </c>
      <c r="F26" s="20"/>
      <c r="G26" s="15">
        <v>5220000</v>
      </c>
      <c r="H26" s="16"/>
      <c r="I26" s="16"/>
      <c r="J26" s="20">
        <v>5188391.09</v>
      </c>
      <c r="K26" s="11">
        <f t="shared" si="0"/>
        <v>31608.910000000149</v>
      </c>
      <c r="L26" s="20">
        <v>5188391.09</v>
      </c>
      <c r="M26" s="13">
        <v>0</v>
      </c>
      <c r="N26" s="14"/>
    </row>
    <row r="27" spans="1:16" s="2" customFormat="1" ht="21.75" hidden="1" customHeight="1">
      <c r="A27" s="21">
        <v>1</v>
      </c>
      <c r="B27" s="22">
        <v>1</v>
      </c>
      <c r="C27" s="22"/>
      <c r="D27" s="41" t="s">
        <v>7</v>
      </c>
      <c r="E27" s="40"/>
      <c r="F27" s="40"/>
      <c r="G27" s="59">
        <f>E27+F27</f>
        <v>0</v>
      </c>
      <c r="H27" s="40"/>
      <c r="I27" s="64">
        <v>5466087.6500000004</v>
      </c>
      <c r="J27" s="64"/>
      <c r="K27" s="40"/>
      <c r="L27" s="40"/>
      <c r="M27" s="40">
        <f>J27-L27</f>
        <v>0</v>
      </c>
      <c r="N27" s="39" t="e">
        <f>SUM(J27/G27)</f>
        <v>#DIV/0!</v>
      </c>
      <c r="O27" s="75"/>
      <c r="P27" s="75"/>
    </row>
    <row r="28" spans="1:16" s="2" customFormat="1" hidden="1">
      <c r="A28" s="21">
        <v>2</v>
      </c>
      <c r="B28" s="22">
        <v>1</v>
      </c>
      <c r="C28" s="22">
        <v>1</v>
      </c>
      <c r="D28" s="42" t="s">
        <v>23</v>
      </c>
      <c r="E28" s="25"/>
      <c r="F28" s="25"/>
      <c r="G28" s="60">
        <v>127600</v>
      </c>
      <c r="H28" s="23"/>
      <c r="I28" s="68"/>
      <c r="J28" s="65"/>
      <c r="K28" s="25"/>
      <c r="L28" s="26"/>
      <c r="M28" s="26">
        <v>0</v>
      </c>
      <c r="N28" s="24">
        <f t="shared" ref="N28:N84" si="1">SUM(J28/G28)</f>
        <v>0</v>
      </c>
      <c r="P28" s="75"/>
    </row>
    <row r="29" spans="1:16" s="2" customFormat="1" hidden="1">
      <c r="A29" s="21">
        <v>2</v>
      </c>
      <c r="B29" s="22">
        <v>1</v>
      </c>
      <c r="C29" s="22">
        <v>3</v>
      </c>
      <c r="D29" s="42" t="s">
        <v>24</v>
      </c>
      <c r="E29" s="25"/>
      <c r="F29" s="25"/>
      <c r="G29" s="60">
        <v>10516477</v>
      </c>
      <c r="H29" s="23"/>
      <c r="I29" s="68"/>
      <c r="J29" s="65"/>
      <c r="K29" s="25"/>
      <c r="L29" s="26"/>
      <c r="M29" s="26">
        <v>0</v>
      </c>
      <c r="N29" s="24">
        <f t="shared" si="1"/>
        <v>0</v>
      </c>
      <c r="P29" s="75"/>
    </row>
    <row r="30" spans="1:16" s="2" customFormat="1" hidden="1">
      <c r="A30" s="21"/>
      <c r="B30" s="22"/>
      <c r="C30" s="22"/>
      <c r="D30" s="42"/>
      <c r="E30" s="25"/>
      <c r="F30" s="25"/>
      <c r="G30" s="60"/>
      <c r="H30" s="23"/>
      <c r="I30" s="68"/>
      <c r="J30" s="65"/>
      <c r="K30" s="25"/>
      <c r="L30" s="26"/>
      <c r="M30" s="26"/>
      <c r="N30" s="24" t="e">
        <f t="shared" si="1"/>
        <v>#DIV/0!</v>
      </c>
      <c r="P30" s="75"/>
    </row>
    <row r="31" spans="1:16" s="2" customFormat="1" hidden="1">
      <c r="A31" s="21">
        <v>2</v>
      </c>
      <c r="B31" s="22">
        <v>2</v>
      </c>
      <c r="C31" s="22">
        <v>1</v>
      </c>
      <c r="D31" s="42" t="s">
        <v>25</v>
      </c>
      <c r="E31" s="25"/>
      <c r="F31" s="25"/>
      <c r="G31" s="60">
        <v>15868929</v>
      </c>
      <c r="H31" s="23"/>
      <c r="I31" s="68"/>
      <c r="J31" s="65"/>
      <c r="K31" s="25"/>
      <c r="L31" s="26"/>
      <c r="M31" s="26">
        <v>81659.28</v>
      </c>
      <c r="N31" s="24">
        <f t="shared" si="1"/>
        <v>0</v>
      </c>
      <c r="P31" s="75"/>
    </row>
    <row r="32" spans="1:16" s="2" customFormat="1" hidden="1">
      <c r="A32" s="21">
        <v>2</v>
      </c>
      <c r="B32" s="22">
        <v>2</v>
      </c>
      <c r="C32" s="22">
        <v>2</v>
      </c>
      <c r="D32" s="42" t="s">
        <v>26</v>
      </c>
      <c r="E32" s="25"/>
      <c r="F32" s="25"/>
      <c r="G32" s="60">
        <v>300000</v>
      </c>
      <c r="H32" s="23"/>
      <c r="I32" s="68"/>
      <c r="J32" s="65"/>
      <c r="K32" s="25"/>
      <c r="L32" s="25"/>
      <c r="M32" s="26">
        <v>0</v>
      </c>
      <c r="N32" s="24">
        <f t="shared" si="1"/>
        <v>0</v>
      </c>
      <c r="P32" s="75"/>
    </row>
    <row r="33" spans="1:16" s="2" customFormat="1" hidden="1">
      <c r="A33" s="21"/>
      <c r="B33" s="22"/>
      <c r="C33" s="22"/>
      <c r="D33" s="42"/>
      <c r="E33" s="25"/>
      <c r="F33" s="25"/>
      <c r="G33" s="60"/>
      <c r="H33" s="23"/>
      <c r="I33" s="68"/>
      <c r="J33" s="65"/>
      <c r="K33" s="25"/>
      <c r="L33" s="26"/>
      <c r="M33" s="26"/>
      <c r="N33" s="24" t="e">
        <f t="shared" si="1"/>
        <v>#DIV/0!</v>
      </c>
      <c r="P33" s="75"/>
    </row>
    <row r="34" spans="1:16" s="2" customFormat="1" hidden="1">
      <c r="A34" s="21">
        <v>2</v>
      </c>
      <c r="B34" s="22">
        <v>3</v>
      </c>
      <c r="C34" s="22">
        <v>1</v>
      </c>
      <c r="D34" s="42" t="s">
        <v>27</v>
      </c>
      <c r="E34" s="25"/>
      <c r="F34" s="25"/>
      <c r="G34" s="60">
        <v>255000</v>
      </c>
      <c r="H34" s="23"/>
      <c r="I34" s="68"/>
      <c r="J34" s="65"/>
      <c r="K34" s="25"/>
      <c r="L34" s="26"/>
      <c r="M34" s="26">
        <v>0</v>
      </c>
      <c r="N34" s="24">
        <f t="shared" si="1"/>
        <v>0</v>
      </c>
      <c r="P34" s="75"/>
    </row>
    <row r="35" spans="1:16" s="2" customFormat="1" hidden="1">
      <c r="A35" s="21">
        <v>2</v>
      </c>
      <c r="B35" s="22">
        <v>3</v>
      </c>
      <c r="C35" s="22">
        <v>2</v>
      </c>
      <c r="D35" s="42" t="s">
        <v>28</v>
      </c>
      <c r="E35" s="25"/>
      <c r="F35" s="25"/>
      <c r="G35" s="60">
        <v>800000</v>
      </c>
      <c r="H35" s="23"/>
      <c r="I35" s="68"/>
      <c r="J35" s="65"/>
      <c r="K35" s="25"/>
      <c r="L35" s="26"/>
      <c r="M35" s="26">
        <v>0</v>
      </c>
      <c r="N35" s="24">
        <f t="shared" si="1"/>
        <v>0</v>
      </c>
      <c r="P35" s="75"/>
    </row>
    <row r="36" spans="1:16" s="2" customFormat="1" hidden="1">
      <c r="A36" s="21"/>
      <c r="B36" s="22"/>
      <c r="C36" s="22"/>
      <c r="D36" s="42"/>
      <c r="E36" s="25"/>
      <c r="F36" s="25"/>
      <c r="G36" s="60"/>
      <c r="H36" s="23"/>
      <c r="I36" s="68"/>
      <c r="J36" s="65"/>
      <c r="K36" s="25"/>
      <c r="L36" s="26"/>
      <c r="M36" s="26"/>
      <c r="N36" s="24" t="e">
        <f t="shared" si="1"/>
        <v>#DIV/0!</v>
      </c>
      <c r="P36" s="75"/>
    </row>
    <row r="37" spans="1:16" s="2" customFormat="1" hidden="1">
      <c r="A37" s="21">
        <v>2</v>
      </c>
      <c r="B37" s="22">
        <v>6</v>
      </c>
      <c r="C37" s="22">
        <v>1</v>
      </c>
      <c r="D37" s="42" t="s">
        <v>29</v>
      </c>
      <c r="E37" s="25"/>
      <c r="F37" s="25"/>
      <c r="G37" s="60">
        <v>95108</v>
      </c>
      <c r="H37" s="23"/>
      <c r="I37" s="68"/>
      <c r="J37" s="65"/>
      <c r="K37" s="25"/>
      <c r="L37" s="26"/>
      <c r="M37" s="26">
        <v>0</v>
      </c>
      <c r="N37" s="24">
        <f t="shared" si="1"/>
        <v>0</v>
      </c>
      <c r="P37" s="75"/>
    </row>
    <row r="38" spans="1:16" s="2" customFormat="1" hidden="1">
      <c r="A38" s="21">
        <v>2</v>
      </c>
      <c r="B38" s="22">
        <v>6</v>
      </c>
      <c r="C38" s="22">
        <v>4</v>
      </c>
      <c r="D38" s="42" t="s">
        <v>30</v>
      </c>
      <c r="E38" s="25"/>
      <c r="F38" s="25"/>
      <c r="G38" s="60">
        <v>4454400</v>
      </c>
      <c r="H38" s="23"/>
      <c r="I38" s="68"/>
      <c r="J38" s="65"/>
      <c r="K38" s="25"/>
      <c r="L38" s="26"/>
      <c r="M38" s="26">
        <v>556800</v>
      </c>
      <c r="N38" s="24">
        <f t="shared" si="1"/>
        <v>0</v>
      </c>
      <c r="P38" s="75"/>
    </row>
    <row r="39" spans="1:16" s="2" customFormat="1" hidden="1">
      <c r="A39" s="21">
        <v>2</v>
      </c>
      <c r="B39" s="22">
        <v>6</v>
      </c>
      <c r="C39" s="22">
        <v>9</v>
      </c>
      <c r="D39" s="42" t="s">
        <v>31</v>
      </c>
      <c r="E39" s="25"/>
      <c r="F39" s="25"/>
      <c r="G39" s="60">
        <v>490478</v>
      </c>
      <c r="H39" s="23"/>
      <c r="I39" s="68"/>
      <c r="J39" s="65"/>
      <c r="K39" s="25"/>
      <c r="L39" s="26"/>
      <c r="M39" s="26">
        <v>44544</v>
      </c>
      <c r="N39" s="24">
        <f t="shared" si="1"/>
        <v>0</v>
      </c>
      <c r="P39" s="75"/>
    </row>
    <row r="40" spans="1:16" s="2" customFormat="1" hidden="1">
      <c r="A40" s="21"/>
      <c r="B40" s="22"/>
      <c r="C40" s="22"/>
      <c r="D40" s="43"/>
      <c r="E40" s="27"/>
      <c r="F40" s="27"/>
      <c r="G40" s="60"/>
      <c r="H40" s="23"/>
      <c r="I40" s="68"/>
      <c r="J40" s="66"/>
      <c r="K40" s="25"/>
      <c r="L40" s="26"/>
      <c r="M40" s="26"/>
      <c r="N40" s="24" t="e">
        <f t="shared" si="1"/>
        <v>#DIV/0!</v>
      </c>
      <c r="P40" s="75"/>
    </row>
    <row r="41" spans="1:16" s="2" customFormat="1" hidden="1">
      <c r="A41" s="21">
        <v>2</v>
      </c>
      <c r="B41" s="22">
        <v>7</v>
      </c>
      <c r="C41" s="22">
        <v>2</v>
      </c>
      <c r="D41" s="42" t="s">
        <v>32</v>
      </c>
      <c r="E41" s="25"/>
      <c r="F41" s="25"/>
      <c r="G41" s="60">
        <v>8359749</v>
      </c>
      <c r="H41" s="23"/>
      <c r="I41" s="68"/>
      <c r="J41" s="65"/>
      <c r="K41" s="25"/>
      <c r="L41" s="25"/>
      <c r="M41" s="26">
        <v>0</v>
      </c>
      <c r="N41" s="24">
        <f t="shared" si="1"/>
        <v>0</v>
      </c>
      <c r="P41" s="75"/>
    </row>
    <row r="42" spans="1:16" s="2" customFormat="1" hidden="1">
      <c r="A42" s="21"/>
      <c r="B42" s="22"/>
      <c r="C42" s="22"/>
      <c r="D42" s="42"/>
      <c r="E42" s="27"/>
      <c r="F42" s="27"/>
      <c r="G42" s="60"/>
      <c r="H42" s="23"/>
      <c r="I42" s="68"/>
      <c r="J42" s="66"/>
      <c r="K42" s="25"/>
      <c r="L42" s="26"/>
      <c r="M42" s="26"/>
      <c r="N42" s="24" t="e">
        <f t="shared" si="1"/>
        <v>#DIV/0!</v>
      </c>
      <c r="P42" s="75"/>
    </row>
    <row r="43" spans="1:16" s="2" customFormat="1" hidden="1">
      <c r="A43" s="21">
        <v>2</v>
      </c>
      <c r="B43" s="22">
        <v>8</v>
      </c>
      <c r="C43" s="22">
        <v>2</v>
      </c>
      <c r="D43" s="42" t="s">
        <v>33</v>
      </c>
      <c r="E43" s="25"/>
      <c r="F43" s="25"/>
      <c r="G43" s="60">
        <v>213394771</v>
      </c>
      <c r="H43" s="23"/>
      <c r="I43" s="68"/>
      <c r="J43" s="67"/>
      <c r="K43" s="25"/>
      <c r="L43" s="26"/>
      <c r="M43" s="26">
        <v>55722918.689999998</v>
      </c>
      <c r="N43" s="24">
        <f t="shared" si="1"/>
        <v>0</v>
      </c>
      <c r="P43" s="75"/>
    </row>
    <row r="44" spans="1:16" s="2" customFormat="1" hidden="1">
      <c r="A44" s="21"/>
      <c r="B44" s="22"/>
      <c r="C44" s="22"/>
      <c r="D44" s="42"/>
      <c r="E44" s="27"/>
      <c r="F44" s="27"/>
      <c r="G44" s="60"/>
      <c r="H44" s="23"/>
      <c r="I44" s="68"/>
      <c r="J44" s="66"/>
      <c r="K44" s="25"/>
      <c r="L44" s="26"/>
      <c r="M44" s="26"/>
      <c r="N44" s="24" t="e">
        <f t="shared" si="1"/>
        <v>#DIV/0!</v>
      </c>
      <c r="P44" s="75"/>
    </row>
    <row r="45" spans="1:16" s="2" customFormat="1" hidden="1">
      <c r="A45" s="21">
        <v>2</v>
      </c>
      <c r="B45" s="22">
        <v>9</v>
      </c>
      <c r="C45" s="22">
        <v>6</v>
      </c>
      <c r="D45" s="42" t="s">
        <v>34</v>
      </c>
      <c r="E45" s="25"/>
      <c r="F45" s="25"/>
      <c r="G45" s="60">
        <v>80000</v>
      </c>
      <c r="H45" s="23"/>
      <c r="I45" s="68"/>
      <c r="J45" s="65"/>
      <c r="K45" s="25"/>
      <c r="L45" s="26"/>
      <c r="M45" s="26">
        <v>0</v>
      </c>
      <c r="N45" s="24">
        <f t="shared" si="1"/>
        <v>0</v>
      </c>
      <c r="P45" s="75"/>
    </row>
    <row r="46" spans="1:16" s="2" customFormat="1" hidden="1">
      <c r="A46" s="21">
        <v>2</v>
      </c>
      <c r="B46" s="22">
        <v>9</v>
      </c>
      <c r="C46" s="22">
        <v>9</v>
      </c>
      <c r="D46" s="42" t="s">
        <v>35</v>
      </c>
      <c r="E46" s="25"/>
      <c r="F46" s="25"/>
      <c r="G46" s="60">
        <f t="shared" ref="G46" si="2">E46+F46</f>
        <v>0</v>
      </c>
      <c r="H46" s="23"/>
      <c r="I46" s="68"/>
      <c r="J46" s="65"/>
      <c r="K46" s="25"/>
      <c r="L46" s="26"/>
      <c r="M46" s="26">
        <f t="shared" ref="M46" si="3">J46-L46</f>
        <v>0</v>
      </c>
      <c r="N46" s="24" t="e">
        <f t="shared" si="1"/>
        <v>#DIV/0!</v>
      </c>
      <c r="P46" s="75"/>
    </row>
    <row r="47" spans="1:16" s="2" customFormat="1" hidden="1">
      <c r="A47" s="21"/>
      <c r="B47" s="22"/>
      <c r="C47" s="22"/>
      <c r="D47" s="42"/>
      <c r="E47" s="25"/>
      <c r="F47" s="25"/>
      <c r="G47" s="60"/>
      <c r="H47" s="23"/>
      <c r="I47" s="68"/>
      <c r="J47" s="65"/>
      <c r="K47" s="25"/>
      <c r="L47" s="26"/>
      <c r="M47" s="26"/>
      <c r="N47" s="24"/>
      <c r="P47" s="75"/>
    </row>
    <row r="48" spans="1:16" s="2" customFormat="1" ht="24">
      <c r="A48" s="21">
        <v>1</v>
      </c>
      <c r="B48" s="22"/>
      <c r="C48" s="22"/>
      <c r="D48" s="94" t="s">
        <v>74</v>
      </c>
      <c r="E48" s="95"/>
      <c r="F48" s="95">
        <v>14400000</v>
      </c>
      <c r="G48" s="96">
        <f>SUM(E48:F48)</f>
        <v>14400000</v>
      </c>
      <c r="H48" s="23"/>
      <c r="I48" s="68"/>
      <c r="J48" s="97"/>
      <c r="K48" s="95">
        <f>SUM(G48)</f>
        <v>14400000</v>
      </c>
      <c r="L48" s="23"/>
      <c r="M48" s="23"/>
      <c r="N48" s="24"/>
      <c r="P48" s="75"/>
    </row>
    <row r="49" spans="1:16" s="2" customFormat="1">
      <c r="A49" s="21"/>
      <c r="B49" s="22"/>
      <c r="C49" s="22"/>
      <c r="D49" s="42"/>
      <c r="E49" s="25"/>
      <c r="F49" s="25"/>
      <c r="G49" s="60"/>
      <c r="H49" s="23"/>
      <c r="I49" s="68"/>
      <c r="J49" s="65"/>
      <c r="K49" s="25"/>
      <c r="L49" s="26"/>
      <c r="M49" s="26"/>
      <c r="N49" s="24"/>
      <c r="P49" s="75"/>
    </row>
    <row r="50" spans="1:16" s="2" customFormat="1">
      <c r="A50" s="21">
        <v>2</v>
      </c>
      <c r="B50" s="22">
        <v>1</v>
      </c>
      <c r="C50" s="22"/>
      <c r="D50" s="44" t="s">
        <v>22</v>
      </c>
      <c r="E50" s="23">
        <v>19058137</v>
      </c>
      <c r="F50" s="23">
        <v>16000000</v>
      </c>
      <c r="G50" s="61">
        <f>E50+F50</f>
        <v>35058137</v>
      </c>
      <c r="H50" s="23">
        <v>0</v>
      </c>
      <c r="I50" s="68">
        <v>46222275.829999998</v>
      </c>
      <c r="J50" s="68">
        <v>1762016.91</v>
      </c>
      <c r="K50" s="23">
        <f>SUM(G50-J50)</f>
        <v>33296120.09</v>
      </c>
      <c r="L50" s="23">
        <v>622016.91</v>
      </c>
      <c r="M50" s="23">
        <f>J50-L50</f>
        <v>1140000</v>
      </c>
      <c r="N50" s="24">
        <f t="shared" si="1"/>
        <v>5.0259855793249937E-2</v>
      </c>
      <c r="O50" s="75"/>
      <c r="P50" s="75"/>
    </row>
    <row r="51" spans="1:16" s="2" customFormat="1">
      <c r="A51" s="21"/>
      <c r="B51" s="22"/>
      <c r="C51" s="22"/>
      <c r="D51" s="42"/>
      <c r="E51" s="27"/>
      <c r="F51" s="27"/>
      <c r="G51" s="62"/>
      <c r="H51" s="23"/>
      <c r="I51" s="68"/>
      <c r="J51" s="66"/>
      <c r="K51" s="27"/>
      <c r="L51" s="26"/>
      <c r="M51" s="23"/>
      <c r="N51" s="24"/>
      <c r="P51" s="82"/>
    </row>
    <row r="52" spans="1:16" s="2" customFormat="1" hidden="1">
      <c r="A52" s="21">
        <v>3</v>
      </c>
      <c r="B52" s="22">
        <v>1</v>
      </c>
      <c r="C52" s="22">
        <v>1</v>
      </c>
      <c r="D52" s="42" t="s">
        <v>36</v>
      </c>
      <c r="E52" s="25"/>
      <c r="F52" s="25"/>
      <c r="G52" s="60">
        <f>E52+F52</f>
        <v>0</v>
      </c>
      <c r="H52" s="23"/>
      <c r="I52" s="68"/>
      <c r="J52" s="65"/>
      <c r="K52" s="25"/>
      <c r="L52" s="25"/>
      <c r="M52" s="23">
        <f t="shared" ref="M52:M72" si="4">J52-L52</f>
        <v>0</v>
      </c>
      <c r="N52" s="24" t="e">
        <f t="shared" si="1"/>
        <v>#DIV/0!</v>
      </c>
    </row>
    <row r="53" spans="1:16" s="2" customFormat="1" hidden="1">
      <c r="A53" s="21"/>
      <c r="B53" s="22"/>
      <c r="C53" s="22"/>
      <c r="D53" s="42"/>
      <c r="E53" s="25"/>
      <c r="F53" s="25"/>
      <c r="G53" s="60"/>
      <c r="H53" s="23"/>
      <c r="I53" s="68"/>
      <c r="J53" s="65"/>
      <c r="K53" s="25"/>
      <c r="L53" s="26"/>
      <c r="M53" s="23">
        <f t="shared" si="4"/>
        <v>0</v>
      </c>
      <c r="N53" s="24" t="e">
        <f t="shared" si="1"/>
        <v>#DIV/0!</v>
      </c>
    </row>
    <row r="54" spans="1:16" s="2" customFormat="1" hidden="1">
      <c r="A54" s="21">
        <v>3</v>
      </c>
      <c r="B54" s="22">
        <v>2</v>
      </c>
      <c r="C54" s="22">
        <v>2</v>
      </c>
      <c r="D54" s="42" t="s">
        <v>37</v>
      </c>
      <c r="E54" s="25"/>
      <c r="F54" s="25"/>
      <c r="G54" s="60">
        <f t="shared" ref="G54:G71" si="5">E54+F54</f>
        <v>0</v>
      </c>
      <c r="H54" s="23"/>
      <c r="I54" s="68"/>
      <c r="J54" s="65"/>
      <c r="K54" s="25"/>
      <c r="L54" s="26"/>
      <c r="M54" s="23">
        <f t="shared" si="4"/>
        <v>0</v>
      </c>
      <c r="N54" s="24" t="e">
        <f t="shared" si="1"/>
        <v>#DIV/0!</v>
      </c>
    </row>
    <row r="55" spans="1:16" s="2" customFormat="1" hidden="1">
      <c r="A55" s="21">
        <v>3</v>
      </c>
      <c r="B55" s="22">
        <v>2</v>
      </c>
      <c r="C55" s="22">
        <v>3</v>
      </c>
      <c r="D55" s="42" t="s">
        <v>38</v>
      </c>
      <c r="E55" s="25"/>
      <c r="F55" s="25"/>
      <c r="G55" s="60">
        <f t="shared" si="5"/>
        <v>0</v>
      </c>
      <c r="H55" s="23"/>
      <c r="I55" s="68"/>
      <c r="J55" s="65"/>
      <c r="K55" s="25"/>
      <c r="L55" s="26"/>
      <c r="M55" s="23">
        <f t="shared" si="4"/>
        <v>0</v>
      </c>
      <c r="N55" s="24" t="e">
        <f t="shared" si="1"/>
        <v>#DIV/0!</v>
      </c>
    </row>
    <row r="56" spans="1:16" s="2" customFormat="1" hidden="1">
      <c r="A56" s="21">
        <v>3</v>
      </c>
      <c r="B56" s="22">
        <v>2</v>
      </c>
      <c r="C56" s="22">
        <v>4</v>
      </c>
      <c r="D56" s="42" t="s">
        <v>39</v>
      </c>
      <c r="E56" s="25"/>
      <c r="F56" s="25"/>
      <c r="G56" s="60">
        <f t="shared" si="5"/>
        <v>0</v>
      </c>
      <c r="H56" s="23"/>
      <c r="I56" s="68"/>
      <c r="J56" s="65"/>
      <c r="K56" s="25"/>
      <c r="L56" s="26"/>
      <c r="M56" s="23">
        <f t="shared" si="4"/>
        <v>0</v>
      </c>
      <c r="N56" s="24" t="e">
        <f t="shared" si="1"/>
        <v>#DIV/0!</v>
      </c>
    </row>
    <row r="57" spans="1:16" s="2" customFormat="1" hidden="1">
      <c r="A57" s="21"/>
      <c r="B57" s="22"/>
      <c r="C57" s="22"/>
      <c r="D57" s="27"/>
      <c r="E57" s="25"/>
      <c r="F57" s="25"/>
      <c r="G57" s="60"/>
      <c r="H57" s="23"/>
      <c r="I57" s="68"/>
      <c r="J57" s="65"/>
      <c r="K57" s="25"/>
      <c r="L57" s="26"/>
      <c r="M57" s="23">
        <f t="shared" si="4"/>
        <v>0</v>
      </c>
      <c r="N57" s="24" t="e">
        <f t="shared" si="1"/>
        <v>#DIV/0!</v>
      </c>
    </row>
    <row r="58" spans="1:16" s="2" customFormat="1" hidden="1">
      <c r="A58" s="21">
        <v>3</v>
      </c>
      <c r="B58" s="22">
        <v>3</v>
      </c>
      <c r="C58" s="22">
        <v>1</v>
      </c>
      <c r="D58" s="42" t="s">
        <v>40</v>
      </c>
      <c r="E58" s="25"/>
      <c r="F58" s="25"/>
      <c r="G58" s="60">
        <f t="shared" si="5"/>
        <v>0</v>
      </c>
      <c r="H58" s="23"/>
      <c r="I58" s="68"/>
      <c r="J58" s="65"/>
      <c r="K58" s="25"/>
      <c r="L58" s="26"/>
      <c r="M58" s="23">
        <f t="shared" si="4"/>
        <v>0</v>
      </c>
      <c r="N58" s="24" t="e">
        <f t="shared" si="1"/>
        <v>#DIV/0!</v>
      </c>
    </row>
    <row r="59" spans="1:16" s="2" customFormat="1" hidden="1">
      <c r="A59" s="21">
        <v>3</v>
      </c>
      <c r="B59" s="22">
        <v>3</v>
      </c>
      <c r="C59" s="22">
        <v>2</v>
      </c>
      <c r="D59" s="42" t="s">
        <v>41</v>
      </c>
      <c r="E59" s="25"/>
      <c r="F59" s="25"/>
      <c r="G59" s="60">
        <f t="shared" si="5"/>
        <v>0</v>
      </c>
      <c r="H59" s="23"/>
      <c r="I59" s="68"/>
      <c r="J59" s="65"/>
      <c r="K59" s="25"/>
      <c r="L59" s="25"/>
      <c r="M59" s="23">
        <f t="shared" si="4"/>
        <v>0</v>
      </c>
      <c r="N59" s="24" t="e">
        <f t="shared" si="1"/>
        <v>#DIV/0!</v>
      </c>
    </row>
    <row r="60" spans="1:16" s="2" customFormat="1" hidden="1">
      <c r="A60" s="21">
        <v>3</v>
      </c>
      <c r="B60" s="22">
        <v>3</v>
      </c>
      <c r="C60" s="22">
        <v>3</v>
      </c>
      <c r="D60" s="42" t="s">
        <v>42</v>
      </c>
      <c r="E60" s="25"/>
      <c r="F60" s="25"/>
      <c r="G60" s="60">
        <f t="shared" si="5"/>
        <v>0</v>
      </c>
      <c r="H60" s="23"/>
      <c r="I60" s="68"/>
      <c r="J60" s="65"/>
      <c r="K60" s="25"/>
      <c r="L60" s="26"/>
      <c r="M60" s="23">
        <f t="shared" si="4"/>
        <v>0</v>
      </c>
      <c r="N60" s="24" t="e">
        <f t="shared" si="1"/>
        <v>#DIV/0!</v>
      </c>
    </row>
    <row r="61" spans="1:16" s="2" customFormat="1" hidden="1">
      <c r="A61" s="21"/>
      <c r="B61" s="22"/>
      <c r="C61" s="22"/>
      <c r="D61" s="42"/>
      <c r="E61" s="25"/>
      <c r="F61" s="25"/>
      <c r="G61" s="60"/>
      <c r="H61" s="23"/>
      <c r="I61" s="68"/>
      <c r="J61" s="65"/>
      <c r="K61" s="25"/>
      <c r="L61" s="26"/>
      <c r="M61" s="23">
        <f t="shared" si="4"/>
        <v>0</v>
      </c>
      <c r="N61" s="24" t="e">
        <f t="shared" si="1"/>
        <v>#DIV/0!</v>
      </c>
    </row>
    <row r="62" spans="1:16" s="2" customFormat="1" hidden="1">
      <c r="A62" s="21">
        <v>3</v>
      </c>
      <c r="B62" s="22">
        <v>4</v>
      </c>
      <c r="C62" s="22">
        <v>1</v>
      </c>
      <c r="D62" s="27" t="s">
        <v>43</v>
      </c>
      <c r="E62" s="25"/>
      <c r="F62" s="25"/>
      <c r="G62" s="60">
        <f t="shared" si="5"/>
        <v>0</v>
      </c>
      <c r="H62" s="23"/>
      <c r="I62" s="68"/>
      <c r="J62" s="65"/>
      <c r="K62" s="25"/>
      <c r="L62" s="26"/>
      <c r="M62" s="23">
        <f t="shared" si="4"/>
        <v>0</v>
      </c>
      <c r="N62" s="24" t="e">
        <f t="shared" si="1"/>
        <v>#DIV/0!</v>
      </c>
    </row>
    <row r="63" spans="1:16" s="2" customFormat="1" hidden="1">
      <c r="A63" s="21">
        <v>3</v>
      </c>
      <c r="B63" s="22">
        <v>4</v>
      </c>
      <c r="C63" s="22">
        <v>2</v>
      </c>
      <c r="D63" s="27" t="s">
        <v>44</v>
      </c>
      <c r="E63" s="25"/>
      <c r="F63" s="25"/>
      <c r="G63" s="60">
        <f t="shared" si="5"/>
        <v>0</v>
      </c>
      <c r="H63" s="23"/>
      <c r="I63" s="68"/>
      <c r="J63" s="65"/>
      <c r="K63" s="25"/>
      <c r="L63" s="25"/>
      <c r="M63" s="23">
        <f t="shared" si="4"/>
        <v>0</v>
      </c>
      <c r="N63" s="24" t="e">
        <f t="shared" si="1"/>
        <v>#DIV/0!</v>
      </c>
    </row>
    <row r="64" spans="1:16" s="2" customFormat="1" hidden="1">
      <c r="A64" s="21">
        <v>3</v>
      </c>
      <c r="B64" s="22">
        <v>4</v>
      </c>
      <c r="C64" s="22">
        <v>3</v>
      </c>
      <c r="D64" s="27" t="s">
        <v>45</v>
      </c>
      <c r="E64" s="25"/>
      <c r="F64" s="25"/>
      <c r="G64" s="60">
        <f t="shared" si="5"/>
        <v>0</v>
      </c>
      <c r="H64" s="23"/>
      <c r="I64" s="68"/>
      <c r="J64" s="65"/>
      <c r="K64" s="25"/>
      <c r="L64" s="26"/>
      <c r="M64" s="23">
        <f t="shared" si="4"/>
        <v>0</v>
      </c>
      <c r="N64" s="24" t="e">
        <f t="shared" si="1"/>
        <v>#DIV/0!</v>
      </c>
    </row>
    <row r="65" spans="1:15" s="2" customFormat="1" hidden="1">
      <c r="A65" s="21"/>
      <c r="B65" s="22"/>
      <c r="C65" s="22"/>
      <c r="D65" s="42"/>
      <c r="E65" s="27"/>
      <c r="F65" s="27"/>
      <c r="G65" s="60"/>
      <c r="H65" s="23"/>
      <c r="I65" s="68"/>
      <c r="J65" s="66"/>
      <c r="K65" s="25"/>
      <c r="L65" s="26"/>
      <c r="M65" s="23">
        <f t="shared" si="4"/>
        <v>0</v>
      </c>
      <c r="N65" s="24" t="e">
        <f t="shared" si="1"/>
        <v>#DIV/0!</v>
      </c>
    </row>
    <row r="66" spans="1:15" s="2" customFormat="1" hidden="1">
      <c r="A66" s="21">
        <v>3</v>
      </c>
      <c r="B66" s="22">
        <v>5</v>
      </c>
      <c r="C66" s="22">
        <v>3</v>
      </c>
      <c r="D66" s="42" t="s">
        <v>46</v>
      </c>
      <c r="E66" s="25"/>
      <c r="F66" s="25"/>
      <c r="G66" s="60">
        <f t="shared" si="5"/>
        <v>0</v>
      </c>
      <c r="H66" s="23"/>
      <c r="I66" s="68"/>
      <c r="J66" s="65"/>
      <c r="K66" s="25"/>
      <c r="L66" s="26"/>
      <c r="M66" s="23">
        <f t="shared" si="4"/>
        <v>0</v>
      </c>
      <c r="N66" s="24" t="e">
        <f t="shared" si="1"/>
        <v>#DIV/0!</v>
      </c>
    </row>
    <row r="67" spans="1:15" s="2" customFormat="1" hidden="1">
      <c r="A67" s="21"/>
      <c r="B67" s="22"/>
      <c r="C67" s="22"/>
      <c r="D67" s="42"/>
      <c r="E67" s="27"/>
      <c r="F67" s="27"/>
      <c r="G67" s="60"/>
      <c r="H67" s="23"/>
      <c r="I67" s="68"/>
      <c r="J67" s="66"/>
      <c r="K67" s="25"/>
      <c r="L67" s="26"/>
      <c r="M67" s="23">
        <f t="shared" si="4"/>
        <v>0</v>
      </c>
      <c r="N67" s="24" t="e">
        <f t="shared" si="1"/>
        <v>#DIV/0!</v>
      </c>
    </row>
    <row r="68" spans="1:15" s="2" customFormat="1" hidden="1">
      <c r="A68" s="21">
        <v>3</v>
      </c>
      <c r="B68" s="22">
        <v>6</v>
      </c>
      <c r="C68" s="22">
        <v>5</v>
      </c>
      <c r="D68" s="42" t="s">
        <v>47</v>
      </c>
      <c r="E68" s="25"/>
      <c r="F68" s="25"/>
      <c r="G68" s="60">
        <f t="shared" si="5"/>
        <v>0</v>
      </c>
      <c r="H68" s="23"/>
      <c r="I68" s="68"/>
      <c r="J68" s="67"/>
      <c r="K68" s="25"/>
      <c r="L68" s="26"/>
      <c r="M68" s="23">
        <f t="shared" si="4"/>
        <v>0</v>
      </c>
      <c r="N68" s="24" t="e">
        <f t="shared" si="1"/>
        <v>#DIV/0!</v>
      </c>
    </row>
    <row r="69" spans="1:15" s="2" customFormat="1" hidden="1">
      <c r="A69" s="21"/>
      <c r="B69" s="22"/>
      <c r="C69" s="22"/>
      <c r="D69" s="42"/>
      <c r="E69" s="27"/>
      <c r="F69" s="27"/>
      <c r="G69" s="60"/>
      <c r="H69" s="23"/>
      <c r="I69" s="68"/>
      <c r="J69" s="66"/>
      <c r="K69" s="25"/>
      <c r="L69" s="26"/>
      <c r="M69" s="23">
        <f t="shared" si="4"/>
        <v>0</v>
      </c>
      <c r="N69" s="24" t="e">
        <f t="shared" si="1"/>
        <v>#DIV/0!</v>
      </c>
    </row>
    <row r="70" spans="1:15" s="2" customFormat="1" hidden="1">
      <c r="A70" s="21">
        <v>3</v>
      </c>
      <c r="B70" s="22">
        <v>9</v>
      </c>
      <c r="C70" s="22">
        <v>1</v>
      </c>
      <c r="D70" s="42" t="s">
        <v>48</v>
      </c>
      <c r="E70" s="25"/>
      <c r="F70" s="25"/>
      <c r="G70" s="60">
        <f t="shared" si="5"/>
        <v>0</v>
      </c>
      <c r="H70" s="23"/>
      <c r="I70" s="68"/>
      <c r="J70" s="65"/>
      <c r="K70" s="25"/>
      <c r="L70" s="26"/>
      <c r="M70" s="23">
        <f t="shared" si="4"/>
        <v>0</v>
      </c>
      <c r="N70" s="24" t="e">
        <f t="shared" si="1"/>
        <v>#DIV/0!</v>
      </c>
    </row>
    <row r="71" spans="1:15" s="2" customFormat="1" hidden="1">
      <c r="A71" s="21">
        <v>3</v>
      </c>
      <c r="B71" s="22">
        <v>9</v>
      </c>
      <c r="C71" s="22">
        <v>6</v>
      </c>
      <c r="D71" s="42" t="s">
        <v>49</v>
      </c>
      <c r="E71" s="25"/>
      <c r="F71" s="25"/>
      <c r="G71" s="60">
        <f t="shared" si="5"/>
        <v>0</v>
      </c>
      <c r="H71" s="23"/>
      <c r="I71" s="68"/>
      <c r="J71" s="67"/>
      <c r="K71" s="25"/>
      <c r="L71" s="26"/>
      <c r="M71" s="23">
        <f t="shared" si="4"/>
        <v>0</v>
      </c>
      <c r="N71" s="24" t="e">
        <f t="shared" si="1"/>
        <v>#DIV/0!</v>
      </c>
    </row>
    <row r="72" spans="1:15" s="2" customFormat="1">
      <c r="A72" s="21">
        <v>3</v>
      </c>
      <c r="B72" s="22">
        <v>1</v>
      </c>
      <c r="C72" s="22"/>
      <c r="D72" s="45" t="s">
        <v>51</v>
      </c>
      <c r="E72" s="29">
        <v>62892752</v>
      </c>
      <c r="F72" s="29">
        <v>-30401000</v>
      </c>
      <c r="G72" s="63">
        <f>E72+F72</f>
        <v>32491752</v>
      </c>
      <c r="H72" s="23">
        <v>0</v>
      </c>
      <c r="I72" s="68">
        <v>11072107.029999999</v>
      </c>
      <c r="J72" s="69">
        <v>0</v>
      </c>
      <c r="K72" s="29">
        <f>SUM(G72)</f>
        <v>32491752</v>
      </c>
      <c r="L72" s="23">
        <v>0</v>
      </c>
      <c r="M72" s="23">
        <f t="shared" si="4"/>
        <v>0</v>
      </c>
      <c r="N72" s="24">
        <f t="shared" si="1"/>
        <v>0</v>
      </c>
      <c r="O72" s="75"/>
    </row>
    <row r="73" spans="1:15" s="2" customFormat="1">
      <c r="A73" s="21"/>
      <c r="B73" s="22"/>
      <c r="C73" s="22"/>
      <c r="D73" s="46"/>
      <c r="E73" s="29"/>
      <c r="F73" s="29"/>
      <c r="G73" s="63"/>
      <c r="H73" s="23"/>
      <c r="I73" s="68"/>
      <c r="J73" s="70"/>
      <c r="K73" s="29"/>
      <c r="L73" s="23"/>
      <c r="M73" s="23"/>
      <c r="N73" s="24"/>
    </row>
    <row r="74" spans="1:15" s="2" customFormat="1">
      <c r="A74" s="21">
        <v>4</v>
      </c>
      <c r="B74" s="22"/>
      <c r="C74" s="22"/>
      <c r="D74" s="45" t="s">
        <v>52</v>
      </c>
      <c r="E74" s="29">
        <v>500000</v>
      </c>
      <c r="F74" s="29">
        <v>0</v>
      </c>
      <c r="G74" s="63">
        <f>E74+F74</f>
        <v>500000</v>
      </c>
      <c r="H74" s="23">
        <v>0</v>
      </c>
      <c r="I74" s="68">
        <v>874535.5</v>
      </c>
      <c r="J74" s="70">
        <v>0</v>
      </c>
      <c r="K74" s="29">
        <f>SUM(G74)</f>
        <v>500000</v>
      </c>
      <c r="L74" s="23">
        <v>0</v>
      </c>
      <c r="M74" s="23">
        <f t="shared" ref="M74" si="6">J74-L74</f>
        <v>0</v>
      </c>
      <c r="N74" s="24">
        <f t="shared" si="1"/>
        <v>0</v>
      </c>
    </row>
    <row r="75" spans="1:15" s="2" customFormat="1">
      <c r="A75" s="21"/>
      <c r="B75" s="22"/>
      <c r="C75" s="22"/>
      <c r="D75" s="46"/>
      <c r="E75" s="29"/>
      <c r="F75" s="29"/>
      <c r="G75" s="63"/>
      <c r="H75" s="23"/>
      <c r="I75" s="68"/>
      <c r="J75" s="70"/>
      <c r="K75" s="29"/>
      <c r="L75" s="23"/>
      <c r="M75" s="23"/>
      <c r="N75" s="24"/>
    </row>
    <row r="76" spans="1:15" s="2" customFormat="1">
      <c r="A76" s="21">
        <v>6</v>
      </c>
      <c r="B76" s="22"/>
      <c r="C76" s="22"/>
      <c r="D76" s="45" t="s">
        <v>53</v>
      </c>
      <c r="E76" s="29">
        <v>282000000</v>
      </c>
      <c r="F76" s="29">
        <v>0</v>
      </c>
      <c r="G76" s="63">
        <f>E76+F76</f>
        <v>282000000</v>
      </c>
      <c r="H76" s="23">
        <v>0</v>
      </c>
      <c r="I76" s="68">
        <v>280430667.43000001</v>
      </c>
      <c r="J76" s="70">
        <v>64967220.32</v>
      </c>
      <c r="K76" s="29">
        <f>SUM(G76-J76)</f>
        <v>217032779.68000001</v>
      </c>
      <c r="L76" s="23">
        <v>64967220.32</v>
      </c>
      <c r="M76" s="23">
        <f>J76-L76</f>
        <v>0</v>
      </c>
      <c r="N76" s="24">
        <f>SUM(J76/G76)</f>
        <v>0.23038021390070923</v>
      </c>
      <c r="O76" s="75"/>
    </row>
    <row r="77" spans="1:15" s="2" customFormat="1">
      <c r="A77" s="21"/>
      <c r="B77" s="22"/>
      <c r="C77" s="22"/>
      <c r="D77" s="45"/>
      <c r="E77" s="29"/>
      <c r="F77" s="29"/>
      <c r="G77" s="63"/>
      <c r="H77" s="23"/>
      <c r="I77" s="68"/>
      <c r="J77" s="70"/>
      <c r="K77" s="29"/>
      <c r="L77" s="23"/>
      <c r="M77" s="23"/>
      <c r="N77" s="24"/>
    </row>
    <row r="78" spans="1:15" s="2" customFormat="1">
      <c r="A78" s="21">
        <v>7</v>
      </c>
      <c r="B78" s="22"/>
      <c r="C78" s="22"/>
      <c r="D78" s="45" t="s">
        <v>57</v>
      </c>
      <c r="E78" s="29">
        <v>2000000</v>
      </c>
      <c r="F78" s="29">
        <v>0</v>
      </c>
      <c r="G78" s="63">
        <f>E78+F78</f>
        <v>2000000</v>
      </c>
      <c r="H78" s="23">
        <v>0</v>
      </c>
      <c r="I78" s="68">
        <v>1705000</v>
      </c>
      <c r="J78" s="70">
        <v>0</v>
      </c>
      <c r="K78" s="29">
        <f>SUM(G78)</f>
        <v>2000000</v>
      </c>
      <c r="L78" s="23">
        <v>0</v>
      </c>
      <c r="M78" s="23">
        <f>J78-L78</f>
        <v>0</v>
      </c>
      <c r="N78" s="24">
        <f t="shared" si="1"/>
        <v>0</v>
      </c>
    </row>
    <row r="79" spans="1:15" s="2" customFormat="1">
      <c r="A79" s="21"/>
      <c r="B79" s="22"/>
      <c r="C79" s="22"/>
      <c r="D79" s="45"/>
      <c r="E79" s="29"/>
      <c r="F79" s="29"/>
      <c r="G79" s="63"/>
      <c r="H79" s="23"/>
      <c r="I79" s="68"/>
      <c r="J79" s="70"/>
      <c r="K79" s="29"/>
      <c r="L79" s="23"/>
      <c r="M79" s="23"/>
      <c r="N79" s="24"/>
    </row>
    <row r="80" spans="1:15" s="2" customFormat="1">
      <c r="A80" s="21">
        <v>2.9</v>
      </c>
      <c r="B80" s="22"/>
      <c r="C80" s="22"/>
      <c r="D80" s="47" t="s">
        <v>61</v>
      </c>
      <c r="E80" s="29">
        <v>28000000</v>
      </c>
      <c r="F80" s="29">
        <v>0</v>
      </c>
      <c r="G80" s="63">
        <f>E80+F80</f>
        <v>28000000</v>
      </c>
      <c r="H80" s="23">
        <v>0</v>
      </c>
      <c r="I80" s="68">
        <v>0</v>
      </c>
      <c r="J80" s="70">
        <v>4277817.37</v>
      </c>
      <c r="K80" s="29">
        <f>SUM(G80-J80)</f>
        <v>23722182.629999999</v>
      </c>
      <c r="L80" s="23">
        <v>4277817.37</v>
      </c>
      <c r="M80" s="23">
        <f t="shared" ref="M80:M82" si="7">J80-L80</f>
        <v>0</v>
      </c>
      <c r="N80" s="24">
        <f t="shared" si="1"/>
        <v>0.15277919178571428</v>
      </c>
    </row>
    <row r="81" spans="1:20" s="2" customFormat="1" hidden="1">
      <c r="A81" s="21"/>
      <c r="B81" s="22"/>
      <c r="C81" s="22"/>
      <c r="D81" s="47"/>
      <c r="E81" s="29"/>
      <c r="F81" s="29"/>
      <c r="G81" s="63"/>
      <c r="H81" s="23"/>
      <c r="I81" s="68"/>
      <c r="J81" s="70"/>
      <c r="K81" s="29"/>
      <c r="L81" s="23"/>
      <c r="M81" s="23"/>
      <c r="N81" s="24" t="e">
        <f t="shared" si="1"/>
        <v>#DIV/0!</v>
      </c>
    </row>
    <row r="82" spans="1:20" s="2" customFormat="1" hidden="1">
      <c r="A82" s="49" t="s">
        <v>60</v>
      </c>
      <c r="B82" s="28"/>
      <c r="C82" s="28"/>
      <c r="D82" s="48" t="s">
        <v>61</v>
      </c>
      <c r="E82" s="23"/>
      <c r="F82" s="23"/>
      <c r="G82" s="61">
        <f>E82+F82</f>
        <v>0</v>
      </c>
      <c r="H82" s="23"/>
      <c r="I82" s="68">
        <v>43443466.18</v>
      </c>
      <c r="J82" s="68"/>
      <c r="K82" s="23"/>
      <c r="L82" s="23"/>
      <c r="M82" s="23">
        <f t="shared" si="7"/>
        <v>0</v>
      </c>
      <c r="N82" s="24" t="e">
        <f t="shared" si="1"/>
        <v>#DIV/0!</v>
      </c>
    </row>
    <row r="83" spans="1:20" s="2" customFormat="1" ht="15" customHeight="1" thickBot="1">
      <c r="A83" s="31"/>
      <c r="B83" s="5"/>
      <c r="C83" s="5"/>
      <c r="D83" s="47"/>
      <c r="E83" s="31"/>
      <c r="F83" s="31"/>
      <c r="G83" s="71"/>
      <c r="H83" s="74"/>
      <c r="I83" s="72"/>
      <c r="J83" s="72"/>
      <c r="K83" s="31"/>
      <c r="L83" s="32"/>
      <c r="M83" s="32"/>
      <c r="N83" s="24"/>
    </row>
    <row r="84" spans="1:20" s="2" customFormat="1" ht="42.75" customHeight="1" thickBot="1">
      <c r="A84" s="50"/>
      <c r="B84" s="51"/>
      <c r="C84" s="52"/>
      <c r="D84" s="53" t="s">
        <v>50</v>
      </c>
      <c r="E84" s="55">
        <f>E27+E50+E72+E74+E76+E78+E80+E82</f>
        <v>394450889</v>
      </c>
      <c r="F84" s="55">
        <f>SUM(F48+F50+F72+F74+F76+F78+F80)</f>
        <v>-1000</v>
      </c>
      <c r="G84" s="55">
        <f>SUM(G48+G50+G72+G74+G76+G78+G80)</f>
        <v>394449889</v>
      </c>
      <c r="H84" s="73">
        <f t="shared" ref="G84:L84" si="8">H27+H50+H72+H74+H76+H78+H80+H82</f>
        <v>0</v>
      </c>
      <c r="I84" s="55">
        <f t="shared" si="8"/>
        <v>389214139.62</v>
      </c>
      <c r="J84" s="55">
        <f>J27+J50+J72+J74+J76+J78+J80+J82</f>
        <v>71007054.599999994</v>
      </c>
      <c r="K84" s="56">
        <f>SUM(K48+K50+K72+K74+K76+K78+K80)</f>
        <v>323442834.39999998</v>
      </c>
      <c r="L84" s="55">
        <f t="shared" si="8"/>
        <v>69867054.599999994</v>
      </c>
      <c r="M84" s="55">
        <f>M27+M50+M72+M74+M76+M78+M82</f>
        <v>1140000</v>
      </c>
      <c r="N84" s="57">
        <f>SUM(J84/G84)</f>
        <v>0.18001540013109243</v>
      </c>
    </row>
    <row r="85" spans="1:20" s="2" customFormat="1">
      <c r="P85" s="30"/>
    </row>
    <row r="86" spans="1:20">
      <c r="E86" s="1"/>
      <c r="K86" s="1"/>
      <c r="M86" s="3"/>
      <c r="N86" t="s">
        <v>1</v>
      </c>
      <c r="P86" s="35"/>
    </row>
    <row r="87" spans="1:20" ht="18.75">
      <c r="A87" s="79"/>
      <c r="B87" s="79"/>
      <c r="C87" s="79"/>
      <c r="D87" s="79"/>
      <c r="E87" s="79"/>
      <c r="F87" s="79"/>
      <c r="G87" s="80"/>
      <c r="H87" s="80"/>
      <c r="I87" s="5"/>
      <c r="J87" s="6"/>
      <c r="K87" s="6"/>
      <c r="L87" s="7"/>
      <c r="M87" s="7"/>
      <c r="N87" s="7"/>
      <c r="O87" s="7"/>
      <c r="P87" s="36"/>
      <c r="Q87" s="7"/>
      <c r="R87" s="4"/>
      <c r="S87" s="4"/>
      <c r="T87" s="4"/>
    </row>
    <row r="88" spans="1:20" ht="15.75">
      <c r="A88" s="79"/>
      <c r="B88" s="79"/>
      <c r="C88" s="79"/>
      <c r="D88" s="79"/>
      <c r="E88" s="79"/>
      <c r="F88" s="79"/>
      <c r="G88" s="79"/>
      <c r="H88" s="79"/>
      <c r="M88" s="3"/>
      <c r="Q88" s="1"/>
    </row>
    <row r="89" spans="1:20" ht="15.75">
      <c r="D89" s="79"/>
      <c r="E89" s="79"/>
      <c r="F89" s="79"/>
      <c r="G89" s="81"/>
      <c r="H89" s="81"/>
      <c r="I89" s="37"/>
      <c r="J89" s="37"/>
      <c r="K89" s="30"/>
      <c r="M89" s="3"/>
    </row>
    <row r="90" spans="1:20">
      <c r="G90" s="30"/>
      <c r="H90" s="30"/>
      <c r="I90" s="30"/>
      <c r="J90" s="37"/>
      <c r="K90" s="35"/>
      <c r="M90" s="3"/>
      <c r="P90" s="1"/>
    </row>
    <row r="91" spans="1:20">
      <c r="G91" s="35"/>
      <c r="H91" s="35"/>
      <c r="I91" s="35"/>
      <c r="J91" s="91"/>
      <c r="K91" s="91"/>
      <c r="M91" s="3"/>
    </row>
    <row r="92" spans="1:20">
      <c r="G92" s="38"/>
      <c r="H92" s="38"/>
      <c r="I92" s="38"/>
      <c r="J92" s="37"/>
      <c r="K92" s="38"/>
      <c r="M92" s="33"/>
    </row>
    <row r="93" spans="1:20">
      <c r="K93" s="1"/>
    </row>
    <row r="94" spans="1:20">
      <c r="K94" s="1"/>
    </row>
    <row r="95" spans="1:20">
      <c r="K95" s="1"/>
      <c r="M95" s="3"/>
    </row>
    <row r="96" spans="1:20">
      <c r="K96" s="1"/>
      <c r="M96" s="3"/>
    </row>
    <row r="97" spans="13:13">
      <c r="M97" s="3"/>
    </row>
  </sheetData>
  <mergeCells count="8">
    <mergeCell ref="A1:N1"/>
    <mergeCell ref="A3:N3"/>
    <mergeCell ref="A5:N5"/>
    <mergeCell ref="A10:N10"/>
    <mergeCell ref="J91:K91"/>
    <mergeCell ref="A6:N6"/>
    <mergeCell ref="A8:N8"/>
    <mergeCell ref="A11:N11"/>
  </mergeCells>
  <pageMargins left="0.17" right="0.15748031496062992" top="0.82677165354330717" bottom="0.74803149606299213" header="0.31496062992125984" footer="0.31496062992125984"/>
  <pageSetup scale="95" orientation="landscape" r:id="rId1"/>
  <headerFooter>
    <oddFooter>&amp;CPreparado por: Ana Ma. De Los Santos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topLeftCell="A4" workbookViewId="0">
      <selection activeCell="N78" sqref="N78"/>
    </sheetView>
  </sheetViews>
  <sheetFormatPr baseColWidth="10" defaultRowHeight="15"/>
  <cols>
    <col min="1" max="1" width="8.28515625" customWidth="1"/>
    <col min="2" max="2" width="3" hidden="1" customWidth="1"/>
    <col min="3" max="3" width="4.85546875" hidden="1" customWidth="1"/>
    <col min="4" max="4" width="24.140625" customWidth="1"/>
    <col min="5" max="5" width="14.7109375" bestFit="1" customWidth="1"/>
    <col min="6" max="6" width="13.42578125" customWidth="1"/>
    <col min="7" max="7" width="14.42578125" customWidth="1"/>
    <col min="8" max="8" width="13.28515625" bestFit="1" customWidth="1"/>
    <col min="9" max="9" width="14.7109375" customWidth="1"/>
    <col min="10" max="11" width="14.7109375" bestFit="1" customWidth="1"/>
    <col min="12" max="12" width="14.5703125" customWidth="1"/>
    <col min="13" max="13" width="12.28515625" bestFit="1" customWidth="1"/>
    <col min="14" max="14" width="9.28515625" customWidth="1"/>
    <col min="16" max="16" width="13.42578125" bestFit="1" customWidth="1"/>
  </cols>
  <sheetData>
    <row r="1" spans="1:15" ht="18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5" ht="18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7"/>
      <c r="M2" s="83"/>
      <c r="N2" s="83"/>
    </row>
    <row r="3" spans="1:15" ht="18.75">
      <c r="A3" s="89" t="s">
        <v>59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5" ht="18.75">
      <c r="A4" s="5"/>
      <c r="B4" s="6"/>
      <c r="C4" s="6"/>
      <c r="D4" s="7"/>
      <c r="E4" s="7"/>
      <c r="F4" s="7"/>
      <c r="G4" s="7"/>
      <c r="H4" s="7"/>
      <c r="I4" s="7"/>
      <c r="J4" s="7"/>
      <c r="K4" s="7" t="s">
        <v>1</v>
      </c>
      <c r="L4" s="4"/>
      <c r="M4" s="4"/>
      <c r="N4" s="4"/>
    </row>
    <row r="5" spans="1:15" ht="15.75">
      <c r="A5" s="90" t="s">
        <v>76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5" ht="15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5" ht="15.75">
      <c r="A7" s="90" t="s">
        <v>54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5" ht="17.25" customHeight="1" thickBot="1">
      <c r="A8" s="5"/>
      <c r="B8" s="6"/>
      <c r="C8" s="6"/>
      <c r="D8" s="6"/>
      <c r="E8" s="4" t="s">
        <v>2</v>
      </c>
      <c r="F8" s="4"/>
      <c r="G8" s="4"/>
      <c r="H8" s="4"/>
      <c r="I8" s="4"/>
      <c r="J8" s="4"/>
      <c r="K8" s="4"/>
      <c r="L8" s="4"/>
      <c r="M8" s="4"/>
      <c r="N8" s="4"/>
    </row>
    <row r="9" spans="1:15" s="2" customFormat="1" ht="57.75" customHeight="1" thickBot="1">
      <c r="A9" s="58" t="s">
        <v>3</v>
      </c>
      <c r="B9" s="54" t="s">
        <v>4</v>
      </c>
      <c r="C9" s="54" t="s">
        <v>5</v>
      </c>
      <c r="D9" s="58" t="s">
        <v>6</v>
      </c>
      <c r="E9" s="58" t="s">
        <v>62</v>
      </c>
      <c r="F9" s="58" t="s">
        <v>63</v>
      </c>
      <c r="G9" s="58" t="s">
        <v>64</v>
      </c>
      <c r="H9" s="58" t="s">
        <v>70</v>
      </c>
      <c r="I9" s="76" t="s">
        <v>71</v>
      </c>
      <c r="J9" s="58" t="s">
        <v>65</v>
      </c>
      <c r="K9" s="58" t="s">
        <v>66</v>
      </c>
      <c r="L9" s="58" t="s">
        <v>67</v>
      </c>
      <c r="M9" s="58" t="s">
        <v>68</v>
      </c>
      <c r="N9" s="58" t="s">
        <v>69</v>
      </c>
      <c r="O9" s="78"/>
    </row>
    <row r="10" spans="1:15" ht="15.75" hidden="1" thickBot="1">
      <c r="A10" s="8">
        <v>1</v>
      </c>
      <c r="B10" s="9">
        <v>1</v>
      </c>
      <c r="C10" s="9">
        <v>1</v>
      </c>
      <c r="D10" s="10" t="s">
        <v>8</v>
      </c>
      <c r="E10" s="11">
        <v>398460278</v>
      </c>
      <c r="F10" s="12">
        <v>12375913</v>
      </c>
      <c r="G10" s="11">
        <v>410836191</v>
      </c>
      <c r="H10" s="12"/>
      <c r="I10" s="12"/>
      <c r="J10" s="12">
        <v>407440328.19999999</v>
      </c>
      <c r="K10" s="11">
        <f>SUM(G10-J10)</f>
        <v>3395862.8000000119</v>
      </c>
      <c r="L10" s="12">
        <v>407391891.86000001</v>
      </c>
      <c r="M10" s="13">
        <v>48436.34</v>
      </c>
      <c r="N10" s="14"/>
    </row>
    <row r="11" spans="1:15" ht="15.75" hidden="1" thickBot="1">
      <c r="A11" s="8">
        <v>1</v>
      </c>
      <c r="B11" s="9">
        <v>1</v>
      </c>
      <c r="C11" s="9">
        <v>2</v>
      </c>
      <c r="D11" s="10" t="s">
        <v>9</v>
      </c>
      <c r="E11" s="15">
        <v>324000</v>
      </c>
      <c r="F11" s="16"/>
      <c r="G11" s="15">
        <v>324000</v>
      </c>
      <c r="H11" s="16"/>
      <c r="I11" s="16"/>
      <c r="J11" s="16">
        <v>245640</v>
      </c>
      <c r="K11" s="11">
        <f t="shared" ref="K11:K23" si="0">SUM(G11-J11)</f>
        <v>78360</v>
      </c>
      <c r="L11" s="16">
        <v>245640</v>
      </c>
      <c r="M11" s="13">
        <v>0</v>
      </c>
      <c r="N11" s="14"/>
    </row>
    <row r="12" spans="1:15" ht="15.75" hidden="1" thickBot="1">
      <c r="A12" s="8">
        <v>1</v>
      </c>
      <c r="B12" s="9">
        <v>2</v>
      </c>
      <c r="C12" s="9">
        <v>1</v>
      </c>
      <c r="D12" s="10" t="s">
        <v>10</v>
      </c>
      <c r="E12" s="15">
        <v>36417360</v>
      </c>
      <c r="F12" s="16">
        <v>122340</v>
      </c>
      <c r="G12" s="15">
        <v>36539700</v>
      </c>
      <c r="H12" s="16"/>
      <c r="I12" s="16"/>
      <c r="J12" s="16">
        <v>35803507.259999998</v>
      </c>
      <c r="K12" s="11">
        <f t="shared" si="0"/>
        <v>736192.74000000209</v>
      </c>
      <c r="L12" s="16">
        <v>35782432.579999998</v>
      </c>
      <c r="M12" s="13">
        <v>21074.68</v>
      </c>
      <c r="N12" s="14"/>
    </row>
    <row r="13" spans="1:15" ht="15.75" hidden="1" thickBot="1">
      <c r="A13" s="8">
        <v>1</v>
      </c>
      <c r="B13" s="9">
        <v>3</v>
      </c>
      <c r="C13" s="9">
        <v>3</v>
      </c>
      <c r="D13" s="10" t="s">
        <v>11</v>
      </c>
      <c r="E13" s="15">
        <v>0</v>
      </c>
      <c r="F13" s="16">
        <v>3183570</v>
      </c>
      <c r="G13" s="15">
        <v>3183570</v>
      </c>
      <c r="H13" s="16"/>
      <c r="I13" s="16"/>
      <c r="J13" s="16">
        <v>1060000</v>
      </c>
      <c r="K13" s="11">
        <f t="shared" si="0"/>
        <v>2123570</v>
      </c>
      <c r="L13" s="16">
        <v>0</v>
      </c>
      <c r="M13" s="13">
        <v>1060000</v>
      </c>
      <c r="N13" s="14"/>
    </row>
    <row r="14" spans="1:15" ht="15.75" hidden="1" thickBot="1">
      <c r="A14" s="8">
        <v>1</v>
      </c>
      <c r="B14" s="9">
        <v>3</v>
      </c>
      <c r="C14" s="9">
        <v>5</v>
      </c>
      <c r="D14" s="10" t="s">
        <v>12</v>
      </c>
      <c r="E14" s="15">
        <v>0</v>
      </c>
      <c r="F14" s="16">
        <v>3100000</v>
      </c>
      <c r="G14" s="15">
        <v>3100000</v>
      </c>
      <c r="H14" s="16"/>
      <c r="I14" s="16"/>
      <c r="J14" s="16">
        <v>3640800</v>
      </c>
      <c r="K14" s="11">
        <f t="shared" si="0"/>
        <v>-540800</v>
      </c>
      <c r="L14" s="16">
        <v>3640800</v>
      </c>
      <c r="M14" s="13">
        <v>0</v>
      </c>
      <c r="N14" s="14"/>
    </row>
    <row r="15" spans="1:15" ht="15.75" hidden="1" thickBot="1">
      <c r="A15" s="8">
        <v>1</v>
      </c>
      <c r="B15" s="9">
        <v>3</v>
      </c>
      <c r="C15" s="9">
        <v>7</v>
      </c>
      <c r="D15" s="10" t="s">
        <v>13</v>
      </c>
      <c r="E15" s="17">
        <v>16285416</v>
      </c>
      <c r="F15" s="18"/>
      <c r="G15" s="15">
        <v>16285416</v>
      </c>
      <c r="H15" s="16"/>
      <c r="I15" s="16"/>
      <c r="J15" s="18">
        <v>16287694</v>
      </c>
      <c r="K15" s="11">
        <f t="shared" si="0"/>
        <v>-2278</v>
      </c>
      <c r="L15" s="18">
        <v>16287694</v>
      </c>
      <c r="M15" s="13">
        <v>0</v>
      </c>
      <c r="N15" s="14"/>
    </row>
    <row r="16" spans="1:15" ht="15.75" hidden="1" thickBot="1">
      <c r="A16" s="8">
        <v>1</v>
      </c>
      <c r="B16" s="9">
        <v>3</v>
      </c>
      <c r="C16" s="9">
        <v>8</v>
      </c>
      <c r="D16" s="10" t="s">
        <v>14</v>
      </c>
      <c r="E16" s="17">
        <v>7200000</v>
      </c>
      <c r="F16" s="18">
        <v>-5504929</v>
      </c>
      <c r="G16" s="15">
        <v>1695071</v>
      </c>
      <c r="H16" s="16"/>
      <c r="I16" s="16"/>
      <c r="J16" s="18">
        <v>0</v>
      </c>
      <c r="K16" s="11">
        <f t="shared" si="0"/>
        <v>1695071</v>
      </c>
      <c r="L16" s="18">
        <v>0</v>
      </c>
      <c r="M16" s="13">
        <v>0</v>
      </c>
      <c r="N16" s="14"/>
    </row>
    <row r="17" spans="1:14" ht="15.75" hidden="1" thickBot="1">
      <c r="A17" s="8">
        <v>1</v>
      </c>
      <c r="B17" s="9">
        <v>4</v>
      </c>
      <c r="C17" s="9">
        <v>1</v>
      </c>
      <c r="D17" s="10" t="s">
        <v>15</v>
      </c>
      <c r="E17" s="17">
        <v>0</v>
      </c>
      <c r="F17" s="18">
        <v>3000000</v>
      </c>
      <c r="G17" s="15">
        <v>3000000</v>
      </c>
      <c r="H17" s="16"/>
      <c r="I17" s="16"/>
      <c r="J17" s="18">
        <v>2996000</v>
      </c>
      <c r="K17" s="11">
        <f t="shared" si="0"/>
        <v>4000</v>
      </c>
      <c r="L17" s="18">
        <v>0</v>
      </c>
      <c r="M17" s="13">
        <v>2996000</v>
      </c>
      <c r="N17" s="14"/>
    </row>
    <row r="18" spans="1:14" ht="15.75" hidden="1" thickBot="1">
      <c r="A18" s="8">
        <v>1</v>
      </c>
      <c r="B18" s="9">
        <v>8</v>
      </c>
      <c r="C18" s="9">
        <v>1</v>
      </c>
      <c r="D18" s="10" t="s">
        <v>16</v>
      </c>
      <c r="E18" s="15">
        <v>40000000</v>
      </c>
      <c r="F18" s="16"/>
      <c r="G18" s="15">
        <v>40000000</v>
      </c>
      <c r="H18" s="16"/>
      <c r="I18" s="16"/>
      <c r="J18" s="16">
        <v>37920440.020000003</v>
      </c>
      <c r="K18" s="11">
        <f t="shared" si="0"/>
        <v>2079559.9799999967</v>
      </c>
      <c r="L18" s="16">
        <v>37920440.020000003</v>
      </c>
      <c r="M18" s="13">
        <v>0</v>
      </c>
      <c r="N18" s="14"/>
    </row>
    <row r="19" spans="1:14" ht="15.75" hidden="1" thickBot="1">
      <c r="A19" s="8">
        <v>1</v>
      </c>
      <c r="B19" s="9">
        <v>8</v>
      </c>
      <c r="C19" s="9">
        <v>3</v>
      </c>
      <c r="D19" s="10" t="s">
        <v>17</v>
      </c>
      <c r="E19" s="15">
        <v>3000000</v>
      </c>
      <c r="F19" s="16">
        <v>1500000</v>
      </c>
      <c r="G19" s="15">
        <v>4500000</v>
      </c>
      <c r="H19" s="16"/>
      <c r="I19" s="16"/>
      <c r="J19" s="16">
        <v>4429132.97</v>
      </c>
      <c r="K19" s="11">
        <f t="shared" si="0"/>
        <v>70867.030000000261</v>
      </c>
      <c r="L19" s="16">
        <v>4429132.97</v>
      </c>
      <c r="M19" s="13">
        <v>0</v>
      </c>
      <c r="N19" s="14"/>
    </row>
    <row r="20" spans="1:14" ht="15.75" hidden="1" thickBot="1">
      <c r="A20" s="8">
        <v>1</v>
      </c>
      <c r="B20" s="9">
        <v>8</v>
      </c>
      <c r="C20" s="9">
        <v>4</v>
      </c>
      <c r="D20" s="10" t="s">
        <v>18</v>
      </c>
      <c r="E20" s="15">
        <v>800004</v>
      </c>
      <c r="F20" s="16"/>
      <c r="G20" s="15">
        <v>800004</v>
      </c>
      <c r="H20" s="16"/>
      <c r="I20" s="16"/>
      <c r="J20" s="16">
        <v>178917.39</v>
      </c>
      <c r="K20" s="11">
        <f t="shared" si="0"/>
        <v>621086.61</v>
      </c>
      <c r="L20" s="16">
        <v>178917.39</v>
      </c>
      <c r="M20" s="13">
        <v>0</v>
      </c>
      <c r="N20" s="14"/>
    </row>
    <row r="21" spans="1:14" ht="15.75" hidden="1" thickBot="1">
      <c r="A21" s="8">
        <v>1</v>
      </c>
      <c r="B21" s="9">
        <v>9</v>
      </c>
      <c r="C21" s="9">
        <v>1</v>
      </c>
      <c r="D21" s="10" t="s">
        <v>19</v>
      </c>
      <c r="E21" s="19">
        <v>32000000</v>
      </c>
      <c r="F21" s="20">
        <v>495923</v>
      </c>
      <c r="G21" s="15">
        <v>32495923</v>
      </c>
      <c r="H21" s="16"/>
      <c r="I21" s="16"/>
      <c r="J21" s="20">
        <v>31428879.079999998</v>
      </c>
      <c r="K21" s="11">
        <f t="shared" si="0"/>
        <v>1067043.9200000018</v>
      </c>
      <c r="L21" s="20">
        <v>31428879.079999998</v>
      </c>
      <c r="M21" s="13">
        <v>0</v>
      </c>
      <c r="N21" s="14"/>
    </row>
    <row r="22" spans="1:14" ht="15.75" hidden="1" thickBot="1">
      <c r="A22" s="8">
        <v>1</v>
      </c>
      <c r="B22" s="9">
        <v>9</v>
      </c>
      <c r="C22" s="9">
        <v>2</v>
      </c>
      <c r="D22" s="10" t="s">
        <v>20</v>
      </c>
      <c r="E22" s="19">
        <v>32634400</v>
      </c>
      <c r="F22" s="20"/>
      <c r="G22" s="15">
        <v>32634400</v>
      </c>
      <c r="H22" s="16"/>
      <c r="I22" s="16"/>
      <c r="J22" s="20">
        <v>31482825.82</v>
      </c>
      <c r="K22" s="11">
        <f t="shared" si="0"/>
        <v>1151574.1799999997</v>
      </c>
      <c r="L22" s="20">
        <v>31482825.82</v>
      </c>
      <c r="M22" s="13">
        <v>0</v>
      </c>
      <c r="N22" s="14"/>
    </row>
    <row r="23" spans="1:14" ht="15.75" hidden="1" thickBot="1">
      <c r="A23" s="8">
        <v>1</v>
      </c>
      <c r="B23" s="9">
        <v>9</v>
      </c>
      <c r="C23" s="9">
        <v>3</v>
      </c>
      <c r="D23" s="10" t="s">
        <v>21</v>
      </c>
      <c r="E23" s="19">
        <v>5220000</v>
      </c>
      <c r="F23" s="20"/>
      <c r="G23" s="15">
        <v>5220000</v>
      </c>
      <c r="H23" s="16"/>
      <c r="I23" s="16"/>
      <c r="J23" s="20">
        <v>5188391.09</v>
      </c>
      <c r="K23" s="11">
        <f t="shared" si="0"/>
        <v>31608.910000000149</v>
      </c>
      <c r="L23" s="20">
        <v>5188391.09</v>
      </c>
      <c r="M23" s="13">
        <v>0</v>
      </c>
      <c r="N23" s="14"/>
    </row>
    <row r="24" spans="1:14" s="2" customFormat="1" ht="21.75" customHeight="1" thickBot="1">
      <c r="A24" s="21">
        <v>1</v>
      </c>
      <c r="B24" s="22">
        <v>1</v>
      </c>
      <c r="C24" s="22"/>
      <c r="D24" s="41" t="s">
        <v>7</v>
      </c>
      <c r="E24" s="40">
        <v>719149012</v>
      </c>
      <c r="F24" s="40">
        <v>18805042</v>
      </c>
      <c r="G24" s="59">
        <f>E24+F24</f>
        <v>737954054</v>
      </c>
      <c r="H24" s="40">
        <f>SUM(I24-J24)</f>
        <v>4470663.3400000036</v>
      </c>
      <c r="I24" s="64">
        <v>169425830.90000001</v>
      </c>
      <c r="J24" s="40">
        <v>164955167.56</v>
      </c>
      <c r="K24" s="40">
        <f>SUM(G24-I24)</f>
        <v>568528223.10000002</v>
      </c>
      <c r="L24" s="40">
        <v>164955167.56</v>
      </c>
      <c r="M24" s="40">
        <f>SUM(J24-L24)</f>
        <v>0</v>
      </c>
      <c r="N24" s="39">
        <f>SUM(J24/G24)</f>
        <v>0.2235304036421758</v>
      </c>
    </row>
    <row r="25" spans="1:14" s="2" customFormat="1" ht="15.75" hidden="1" thickBot="1">
      <c r="A25" s="21">
        <v>2</v>
      </c>
      <c r="B25" s="22">
        <v>1</v>
      </c>
      <c r="C25" s="22">
        <v>1</v>
      </c>
      <c r="D25" s="42" t="s">
        <v>23</v>
      </c>
      <c r="E25" s="25"/>
      <c r="F25" s="25"/>
      <c r="G25" s="60">
        <v>127600</v>
      </c>
      <c r="H25" s="40">
        <f t="shared" ref="H25:H45" si="1">SUM(I25-J25)</f>
        <v>0</v>
      </c>
      <c r="I25" s="65"/>
      <c r="J25" s="25"/>
      <c r="K25" s="25">
        <v>0</v>
      </c>
      <c r="L25" s="26"/>
      <c r="M25" s="26"/>
      <c r="N25" s="24">
        <f t="shared" ref="N25:N75" si="2">SUM(J25/G25)</f>
        <v>0</v>
      </c>
    </row>
    <row r="26" spans="1:14" s="2" customFormat="1" ht="15.75" hidden="1" thickBot="1">
      <c r="A26" s="21">
        <v>2</v>
      </c>
      <c r="B26" s="22">
        <v>1</v>
      </c>
      <c r="C26" s="22">
        <v>3</v>
      </c>
      <c r="D26" s="42" t="s">
        <v>24</v>
      </c>
      <c r="E26" s="25"/>
      <c r="F26" s="25"/>
      <c r="G26" s="60">
        <v>10516477</v>
      </c>
      <c r="H26" s="40">
        <f t="shared" si="1"/>
        <v>0</v>
      </c>
      <c r="I26" s="65"/>
      <c r="J26" s="25"/>
      <c r="K26" s="25">
        <v>0.88</v>
      </c>
      <c r="L26" s="26"/>
      <c r="M26" s="26"/>
      <c r="N26" s="24">
        <f t="shared" si="2"/>
        <v>0</v>
      </c>
    </row>
    <row r="27" spans="1:14" s="2" customFormat="1" ht="15.75" hidden="1" thickBot="1">
      <c r="A27" s="21"/>
      <c r="B27" s="22"/>
      <c r="C27" s="22"/>
      <c r="D27" s="42"/>
      <c r="E27" s="25"/>
      <c r="F27" s="25"/>
      <c r="G27" s="60"/>
      <c r="H27" s="40">
        <f t="shared" si="1"/>
        <v>0</v>
      </c>
      <c r="I27" s="65"/>
      <c r="J27" s="25"/>
      <c r="K27" s="25"/>
      <c r="L27" s="26"/>
      <c r="M27" s="26"/>
      <c r="N27" s="24" t="e">
        <f t="shared" si="2"/>
        <v>#DIV/0!</v>
      </c>
    </row>
    <row r="28" spans="1:14" s="2" customFormat="1" ht="15.75" hidden="1" thickBot="1">
      <c r="A28" s="21">
        <v>2</v>
      </c>
      <c r="B28" s="22">
        <v>2</v>
      </c>
      <c r="C28" s="22">
        <v>1</v>
      </c>
      <c r="D28" s="42" t="s">
        <v>25</v>
      </c>
      <c r="E28" s="25"/>
      <c r="F28" s="25"/>
      <c r="G28" s="60">
        <v>15868929</v>
      </c>
      <c r="H28" s="40">
        <f t="shared" si="1"/>
        <v>0</v>
      </c>
      <c r="I28" s="65"/>
      <c r="J28" s="25"/>
      <c r="K28" s="25">
        <v>305038.33</v>
      </c>
      <c r="L28" s="26"/>
      <c r="M28" s="26"/>
      <c r="N28" s="24">
        <f t="shared" si="2"/>
        <v>0</v>
      </c>
    </row>
    <row r="29" spans="1:14" s="2" customFormat="1" ht="15.75" hidden="1" thickBot="1">
      <c r="A29" s="21">
        <v>2</v>
      </c>
      <c r="B29" s="22">
        <v>2</v>
      </c>
      <c r="C29" s="22">
        <v>2</v>
      </c>
      <c r="D29" s="42" t="s">
        <v>26</v>
      </c>
      <c r="E29" s="25"/>
      <c r="F29" s="25"/>
      <c r="G29" s="60">
        <v>300000</v>
      </c>
      <c r="H29" s="40">
        <f t="shared" si="1"/>
        <v>0</v>
      </c>
      <c r="I29" s="65"/>
      <c r="J29" s="25"/>
      <c r="K29" s="25">
        <v>-82409.009999999995</v>
      </c>
      <c r="L29" s="25"/>
      <c r="M29" s="26"/>
      <c r="N29" s="24">
        <f t="shared" si="2"/>
        <v>0</v>
      </c>
    </row>
    <row r="30" spans="1:14" s="2" customFormat="1" ht="15.75" hidden="1" thickBot="1">
      <c r="A30" s="21"/>
      <c r="B30" s="22"/>
      <c r="C30" s="22"/>
      <c r="D30" s="42"/>
      <c r="E30" s="25"/>
      <c r="F30" s="25"/>
      <c r="G30" s="60"/>
      <c r="H30" s="40">
        <f t="shared" si="1"/>
        <v>0</v>
      </c>
      <c r="I30" s="65"/>
      <c r="J30" s="25"/>
      <c r="K30" s="25"/>
      <c r="L30" s="26"/>
      <c r="M30" s="26"/>
      <c r="N30" s="24" t="e">
        <f t="shared" si="2"/>
        <v>#DIV/0!</v>
      </c>
    </row>
    <row r="31" spans="1:14" s="2" customFormat="1" ht="15.75" hidden="1" thickBot="1">
      <c r="A31" s="21">
        <v>2</v>
      </c>
      <c r="B31" s="22">
        <v>3</v>
      </c>
      <c r="C31" s="22">
        <v>1</v>
      </c>
      <c r="D31" s="42" t="s">
        <v>27</v>
      </c>
      <c r="E31" s="25"/>
      <c r="F31" s="25"/>
      <c r="G31" s="60">
        <v>255000</v>
      </c>
      <c r="H31" s="40">
        <f t="shared" si="1"/>
        <v>0</v>
      </c>
      <c r="I31" s="65"/>
      <c r="J31" s="25"/>
      <c r="K31" s="25">
        <v>6266.69</v>
      </c>
      <c r="L31" s="26"/>
      <c r="M31" s="26"/>
      <c r="N31" s="24">
        <f t="shared" si="2"/>
        <v>0</v>
      </c>
    </row>
    <row r="32" spans="1:14" s="2" customFormat="1" ht="15.75" hidden="1" thickBot="1">
      <c r="A32" s="21">
        <v>2</v>
      </c>
      <c r="B32" s="22">
        <v>3</v>
      </c>
      <c r="C32" s="22">
        <v>2</v>
      </c>
      <c r="D32" s="42" t="s">
        <v>28</v>
      </c>
      <c r="E32" s="25"/>
      <c r="F32" s="25"/>
      <c r="G32" s="60">
        <v>800000</v>
      </c>
      <c r="H32" s="40">
        <f t="shared" si="1"/>
        <v>0</v>
      </c>
      <c r="I32" s="65"/>
      <c r="J32" s="25"/>
      <c r="K32" s="25">
        <v>-3969.2</v>
      </c>
      <c r="L32" s="26"/>
      <c r="M32" s="26"/>
      <c r="N32" s="24">
        <f t="shared" si="2"/>
        <v>0</v>
      </c>
    </row>
    <row r="33" spans="1:14" s="2" customFormat="1" ht="15.75" hidden="1" thickBot="1">
      <c r="A33" s="21"/>
      <c r="B33" s="22"/>
      <c r="C33" s="22"/>
      <c r="D33" s="42"/>
      <c r="E33" s="25"/>
      <c r="F33" s="25"/>
      <c r="G33" s="60"/>
      <c r="H33" s="40">
        <f t="shared" si="1"/>
        <v>0</v>
      </c>
      <c r="I33" s="65"/>
      <c r="J33" s="25"/>
      <c r="K33" s="25"/>
      <c r="L33" s="26"/>
      <c r="M33" s="26"/>
      <c r="N33" s="24" t="e">
        <f t="shared" si="2"/>
        <v>#DIV/0!</v>
      </c>
    </row>
    <row r="34" spans="1:14" s="2" customFormat="1" ht="15.75" hidden="1" thickBot="1">
      <c r="A34" s="21">
        <v>2</v>
      </c>
      <c r="B34" s="22">
        <v>6</v>
      </c>
      <c r="C34" s="22">
        <v>1</v>
      </c>
      <c r="D34" s="42" t="s">
        <v>29</v>
      </c>
      <c r="E34" s="25"/>
      <c r="F34" s="25"/>
      <c r="G34" s="60">
        <v>95108</v>
      </c>
      <c r="H34" s="40">
        <f t="shared" si="1"/>
        <v>0</v>
      </c>
      <c r="I34" s="65"/>
      <c r="J34" s="25"/>
      <c r="K34" s="25">
        <v>0.05</v>
      </c>
      <c r="L34" s="26"/>
      <c r="M34" s="26"/>
      <c r="N34" s="24">
        <f t="shared" si="2"/>
        <v>0</v>
      </c>
    </row>
    <row r="35" spans="1:14" s="2" customFormat="1" ht="15.75" hidden="1" thickBot="1">
      <c r="A35" s="21">
        <v>2</v>
      </c>
      <c r="B35" s="22">
        <v>6</v>
      </c>
      <c r="C35" s="22">
        <v>4</v>
      </c>
      <c r="D35" s="42" t="s">
        <v>30</v>
      </c>
      <c r="E35" s="25"/>
      <c r="F35" s="25"/>
      <c r="G35" s="60">
        <v>4454400</v>
      </c>
      <c r="H35" s="40">
        <f t="shared" si="1"/>
        <v>0</v>
      </c>
      <c r="I35" s="65"/>
      <c r="J35" s="25"/>
      <c r="K35" s="25">
        <v>16000</v>
      </c>
      <c r="L35" s="26"/>
      <c r="M35" s="26"/>
      <c r="N35" s="24">
        <f t="shared" si="2"/>
        <v>0</v>
      </c>
    </row>
    <row r="36" spans="1:14" s="2" customFormat="1" ht="15.75" hidden="1" thickBot="1">
      <c r="A36" s="21">
        <v>2</v>
      </c>
      <c r="B36" s="22">
        <v>6</v>
      </c>
      <c r="C36" s="22">
        <v>9</v>
      </c>
      <c r="D36" s="42" t="s">
        <v>31</v>
      </c>
      <c r="E36" s="25"/>
      <c r="F36" s="25"/>
      <c r="G36" s="60">
        <v>490478</v>
      </c>
      <c r="H36" s="40">
        <f t="shared" si="1"/>
        <v>0</v>
      </c>
      <c r="I36" s="65"/>
      <c r="J36" s="25"/>
      <c r="K36" s="25">
        <v>494</v>
      </c>
      <c r="L36" s="26"/>
      <c r="M36" s="26"/>
      <c r="N36" s="24">
        <f t="shared" si="2"/>
        <v>0</v>
      </c>
    </row>
    <row r="37" spans="1:14" s="2" customFormat="1" ht="15.75" hidden="1" thickBot="1">
      <c r="A37" s="21"/>
      <c r="B37" s="22"/>
      <c r="C37" s="22"/>
      <c r="D37" s="43"/>
      <c r="E37" s="27"/>
      <c r="F37" s="27"/>
      <c r="G37" s="60"/>
      <c r="H37" s="40">
        <f t="shared" si="1"/>
        <v>0</v>
      </c>
      <c r="I37" s="65"/>
      <c r="J37" s="27"/>
      <c r="K37" s="25"/>
      <c r="L37" s="26"/>
      <c r="M37" s="26"/>
      <c r="N37" s="24" t="e">
        <f t="shared" si="2"/>
        <v>#DIV/0!</v>
      </c>
    </row>
    <row r="38" spans="1:14" s="2" customFormat="1" ht="15.75" hidden="1" thickBot="1">
      <c r="A38" s="21">
        <v>2</v>
      </c>
      <c r="B38" s="22">
        <v>7</v>
      </c>
      <c r="C38" s="22">
        <v>2</v>
      </c>
      <c r="D38" s="42" t="s">
        <v>32</v>
      </c>
      <c r="E38" s="25"/>
      <c r="F38" s="25"/>
      <c r="G38" s="60">
        <v>8359749</v>
      </c>
      <c r="H38" s="40">
        <f t="shared" si="1"/>
        <v>0</v>
      </c>
      <c r="I38" s="65"/>
      <c r="J38" s="25"/>
      <c r="K38" s="25">
        <v>0.65</v>
      </c>
      <c r="L38" s="25"/>
      <c r="M38" s="26"/>
      <c r="N38" s="24">
        <f t="shared" si="2"/>
        <v>0</v>
      </c>
    </row>
    <row r="39" spans="1:14" s="2" customFormat="1" ht="15.75" hidden="1" thickBot="1">
      <c r="A39" s="21"/>
      <c r="B39" s="22"/>
      <c r="C39" s="22"/>
      <c r="D39" s="42"/>
      <c r="E39" s="27"/>
      <c r="F39" s="27"/>
      <c r="G39" s="60"/>
      <c r="H39" s="40">
        <f t="shared" si="1"/>
        <v>0</v>
      </c>
      <c r="I39" s="65"/>
      <c r="J39" s="27"/>
      <c r="K39" s="25"/>
      <c r="L39" s="26"/>
      <c r="M39" s="26"/>
      <c r="N39" s="24" t="e">
        <f t="shared" si="2"/>
        <v>#DIV/0!</v>
      </c>
    </row>
    <row r="40" spans="1:14" s="2" customFormat="1" ht="15.75" hidden="1" thickBot="1">
      <c r="A40" s="21">
        <v>2</v>
      </c>
      <c r="B40" s="22">
        <v>8</v>
      </c>
      <c r="C40" s="22">
        <v>2</v>
      </c>
      <c r="D40" s="42" t="s">
        <v>33</v>
      </c>
      <c r="E40" s="25"/>
      <c r="F40" s="25"/>
      <c r="G40" s="60">
        <v>213394771</v>
      </c>
      <c r="H40" s="40">
        <f t="shared" si="1"/>
        <v>0</v>
      </c>
      <c r="I40" s="65"/>
      <c r="J40" s="26"/>
      <c r="K40" s="25">
        <v>0.79</v>
      </c>
      <c r="L40" s="26"/>
      <c r="M40" s="26"/>
      <c r="N40" s="24">
        <f t="shared" si="2"/>
        <v>0</v>
      </c>
    </row>
    <row r="41" spans="1:14" s="2" customFormat="1" ht="15.75" hidden="1" thickBot="1">
      <c r="A41" s="21"/>
      <c r="B41" s="22"/>
      <c r="C41" s="22"/>
      <c r="D41" s="42"/>
      <c r="E41" s="27"/>
      <c r="F41" s="27"/>
      <c r="G41" s="60"/>
      <c r="H41" s="40">
        <f t="shared" si="1"/>
        <v>0</v>
      </c>
      <c r="I41" s="65"/>
      <c r="J41" s="27"/>
      <c r="K41" s="25"/>
      <c r="L41" s="26"/>
      <c r="M41" s="26"/>
      <c r="N41" s="24" t="e">
        <f t="shared" si="2"/>
        <v>#DIV/0!</v>
      </c>
    </row>
    <row r="42" spans="1:14" s="2" customFormat="1" ht="15.75" hidden="1" thickBot="1">
      <c r="A42" s="21">
        <v>2</v>
      </c>
      <c r="B42" s="22">
        <v>9</v>
      </c>
      <c r="C42" s="22">
        <v>6</v>
      </c>
      <c r="D42" s="42" t="s">
        <v>34</v>
      </c>
      <c r="E42" s="25"/>
      <c r="F42" s="25"/>
      <c r="G42" s="60">
        <v>80000</v>
      </c>
      <c r="H42" s="40">
        <f t="shared" si="1"/>
        <v>0</v>
      </c>
      <c r="I42" s="65"/>
      <c r="J42" s="25"/>
      <c r="K42" s="25">
        <v>80000</v>
      </c>
      <c r="L42" s="26"/>
      <c r="M42" s="26"/>
      <c r="N42" s="24">
        <f t="shared" si="2"/>
        <v>0</v>
      </c>
    </row>
    <row r="43" spans="1:14" s="2" customFormat="1" ht="15.75" hidden="1" thickBot="1">
      <c r="A43" s="21">
        <v>2</v>
      </c>
      <c r="B43" s="22">
        <v>9</v>
      </c>
      <c r="C43" s="22">
        <v>9</v>
      </c>
      <c r="D43" s="42" t="s">
        <v>35</v>
      </c>
      <c r="E43" s="25"/>
      <c r="F43" s="25"/>
      <c r="G43" s="60">
        <f t="shared" ref="G43" si="3">E43+F43</f>
        <v>0</v>
      </c>
      <c r="H43" s="40">
        <f t="shared" si="1"/>
        <v>0</v>
      </c>
      <c r="I43" s="65"/>
      <c r="J43" s="25"/>
      <c r="K43" s="25">
        <f t="shared" ref="K43" si="4">G43-J43</f>
        <v>0</v>
      </c>
      <c r="L43" s="26"/>
      <c r="M43" s="26"/>
      <c r="N43" s="24" t="e">
        <f t="shared" si="2"/>
        <v>#DIV/0!</v>
      </c>
    </row>
    <row r="44" spans="1:14" s="2" customFormat="1" ht="15.75" thickBot="1">
      <c r="A44" s="21"/>
      <c r="B44" s="22"/>
      <c r="C44" s="22"/>
      <c r="D44" s="42"/>
      <c r="E44" s="25"/>
      <c r="F44" s="25"/>
      <c r="G44" s="60"/>
      <c r="H44" s="40"/>
      <c r="I44" s="65"/>
      <c r="J44" s="25"/>
      <c r="K44" s="25"/>
      <c r="L44" s="26"/>
      <c r="M44" s="26"/>
      <c r="N44" s="24"/>
    </row>
    <row r="45" spans="1:14" s="2" customFormat="1">
      <c r="A45" s="21">
        <v>2</v>
      </c>
      <c r="B45" s="22">
        <v>1</v>
      </c>
      <c r="C45" s="22"/>
      <c r="D45" s="44" t="s">
        <v>22</v>
      </c>
      <c r="E45" s="23">
        <v>237891496</v>
      </c>
      <c r="F45" s="23">
        <v>-8000000</v>
      </c>
      <c r="G45" s="61">
        <f>E45+F45</f>
        <v>229891496</v>
      </c>
      <c r="H45" s="40">
        <f t="shared" si="1"/>
        <v>28677817.829999998</v>
      </c>
      <c r="I45" s="68">
        <v>42523194.409999996</v>
      </c>
      <c r="J45" s="23">
        <v>13845376.58</v>
      </c>
      <c r="K45" s="23">
        <f>SUM(G45-I45)</f>
        <v>187368301.59</v>
      </c>
      <c r="L45" s="23">
        <v>8807972.1999999993</v>
      </c>
      <c r="M45" s="23">
        <f>SUM(J45-L45)</f>
        <v>5037404.3800000008</v>
      </c>
      <c r="N45" s="24">
        <f t="shared" si="2"/>
        <v>6.022570134564699E-2</v>
      </c>
    </row>
    <row r="46" spans="1:14" s="2" customFormat="1">
      <c r="A46" s="21"/>
      <c r="B46" s="22"/>
      <c r="C46" s="22"/>
      <c r="D46" s="42"/>
      <c r="E46" s="27"/>
      <c r="F46" s="27"/>
      <c r="G46" s="62"/>
      <c r="H46" s="27"/>
      <c r="I46" s="66"/>
      <c r="J46" s="27"/>
      <c r="K46" s="27"/>
      <c r="L46" s="26"/>
      <c r="M46" s="23"/>
      <c r="N46" s="24"/>
    </row>
    <row r="47" spans="1:14" s="2" customFormat="1" hidden="1">
      <c r="A47" s="21">
        <v>3</v>
      </c>
      <c r="B47" s="22">
        <v>1</v>
      </c>
      <c r="C47" s="22">
        <v>1</v>
      </c>
      <c r="D47" s="42" t="s">
        <v>36</v>
      </c>
      <c r="E47" s="25"/>
      <c r="F47" s="25"/>
      <c r="G47" s="60">
        <f>E47+F47</f>
        <v>0</v>
      </c>
      <c r="H47" s="25"/>
      <c r="I47" s="65"/>
      <c r="J47" s="25"/>
      <c r="K47" s="25">
        <f>G47-J47</f>
        <v>0</v>
      </c>
      <c r="L47" s="25"/>
      <c r="M47" s="23"/>
      <c r="N47" s="24" t="e">
        <f t="shared" si="2"/>
        <v>#DIV/0!</v>
      </c>
    </row>
    <row r="48" spans="1:14" s="2" customFormat="1" hidden="1">
      <c r="A48" s="21"/>
      <c r="B48" s="22"/>
      <c r="C48" s="22"/>
      <c r="D48" s="42"/>
      <c r="E48" s="25"/>
      <c r="F48" s="25"/>
      <c r="G48" s="60"/>
      <c r="H48" s="25"/>
      <c r="I48" s="65"/>
      <c r="J48" s="25"/>
      <c r="K48" s="25"/>
      <c r="L48" s="26"/>
      <c r="M48" s="23"/>
      <c r="N48" s="24" t="e">
        <f t="shared" si="2"/>
        <v>#DIV/0!</v>
      </c>
    </row>
    <row r="49" spans="1:14" s="2" customFormat="1" hidden="1">
      <c r="A49" s="21">
        <v>3</v>
      </c>
      <c r="B49" s="22">
        <v>2</v>
      </c>
      <c r="C49" s="22">
        <v>2</v>
      </c>
      <c r="D49" s="42" t="s">
        <v>37</v>
      </c>
      <c r="E49" s="25"/>
      <c r="F49" s="25"/>
      <c r="G49" s="60">
        <f t="shared" ref="G49:G66" si="5">E49+F49</f>
        <v>0</v>
      </c>
      <c r="H49" s="25"/>
      <c r="I49" s="65"/>
      <c r="J49" s="25"/>
      <c r="K49" s="25">
        <f>G49-J49</f>
        <v>0</v>
      </c>
      <c r="L49" s="26"/>
      <c r="M49" s="23"/>
      <c r="N49" s="24" t="e">
        <f t="shared" si="2"/>
        <v>#DIV/0!</v>
      </c>
    </row>
    <row r="50" spans="1:14" s="2" customFormat="1" hidden="1">
      <c r="A50" s="21">
        <v>3</v>
      </c>
      <c r="B50" s="22">
        <v>2</v>
      </c>
      <c r="C50" s="22">
        <v>3</v>
      </c>
      <c r="D50" s="42" t="s">
        <v>38</v>
      </c>
      <c r="E50" s="25"/>
      <c r="F50" s="25"/>
      <c r="G50" s="60">
        <f t="shared" si="5"/>
        <v>0</v>
      </c>
      <c r="H50" s="25"/>
      <c r="I50" s="65"/>
      <c r="J50" s="25"/>
      <c r="K50" s="25">
        <f t="shared" ref="K50:K66" si="6">G50-J50</f>
        <v>0</v>
      </c>
      <c r="L50" s="26"/>
      <c r="M50" s="23"/>
      <c r="N50" s="24" t="e">
        <f t="shared" si="2"/>
        <v>#DIV/0!</v>
      </c>
    </row>
    <row r="51" spans="1:14" s="2" customFormat="1" hidden="1">
      <c r="A51" s="21">
        <v>3</v>
      </c>
      <c r="B51" s="22">
        <v>2</v>
      </c>
      <c r="C51" s="22">
        <v>4</v>
      </c>
      <c r="D51" s="42" t="s">
        <v>39</v>
      </c>
      <c r="E51" s="25"/>
      <c r="F51" s="25"/>
      <c r="G51" s="60">
        <f t="shared" si="5"/>
        <v>0</v>
      </c>
      <c r="H51" s="25"/>
      <c r="I51" s="65"/>
      <c r="J51" s="25"/>
      <c r="K51" s="25">
        <f t="shared" si="6"/>
        <v>0</v>
      </c>
      <c r="L51" s="26"/>
      <c r="M51" s="23"/>
      <c r="N51" s="24" t="e">
        <f t="shared" si="2"/>
        <v>#DIV/0!</v>
      </c>
    </row>
    <row r="52" spans="1:14" s="2" customFormat="1" hidden="1">
      <c r="A52" s="21"/>
      <c r="B52" s="22"/>
      <c r="C52" s="22"/>
      <c r="D52" s="27"/>
      <c r="E52" s="25"/>
      <c r="F52" s="25"/>
      <c r="G52" s="60"/>
      <c r="H52" s="25"/>
      <c r="I52" s="65"/>
      <c r="J52" s="25"/>
      <c r="K52" s="25"/>
      <c r="L52" s="26"/>
      <c r="M52" s="23"/>
      <c r="N52" s="24" t="e">
        <f t="shared" si="2"/>
        <v>#DIV/0!</v>
      </c>
    </row>
    <row r="53" spans="1:14" s="2" customFormat="1" hidden="1">
      <c r="A53" s="21">
        <v>3</v>
      </c>
      <c r="B53" s="22">
        <v>3</v>
      </c>
      <c r="C53" s="22">
        <v>1</v>
      </c>
      <c r="D53" s="42" t="s">
        <v>40</v>
      </c>
      <c r="E53" s="25"/>
      <c r="F53" s="25"/>
      <c r="G53" s="60">
        <f t="shared" si="5"/>
        <v>0</v>
      </c>
      <c r="H53" s="25"/>
      <c r="I53" s="65"/>
      <c r="J53" s="25"/>
      <c r="K53" s="25">
        <f t="shared" si="6"/>
        <v>0</v>
      </c>
      <c r="L53" s="26"/>
      <c r="M53" s="23"/>
      <c r="N53" s="24" t="e">
        <f t="shared" si="2"/>
        <v>#DIV/0!</v>
      </c>
    </row>
    <row r="54" spans="1:14" s="2" customFormat="1" hidden="1">
      <c r="A54" s="21">
        <v>3</v>
      </c>
      <c r="B54" s="22">
        <v>3</v>
      </c>
      <c r="C54" s="22">
        <v>2</v>
      </c>
      <c r="D54" s="42" t="s">
        <v>41</v>
      </c>
      <c r="E54" s="25"/>
      <c r="F54" s="25"/>
      <c r="G54" s="60">
        <f t="shared" si="5"/>
        <v>0</v>
      </c>
      <c r="H54" s="25"/>
      <c r="I54" s="65"/>
      <c r="J54" s="25"/>
      <c r="K54" s="25">
        <f t="shared" si="6"/>
        <v>0</v>
      </c>
      <c r="L54" s="25"/>
      <c r="M54" s="23"/>
      <c r="N54" s="24" t="e">
        <f t="shared" si="2"/>
        <v>#DIV/0!</v>
      </c>
    </row>
    <row r="55" spans="1:14" s="2" customFormat="1" hidden="1">
      <c r="A55" s="21">
        <v>3</v>
      </c>
      <c r="B55" s="22">
        <v>3</v>
      </c>
      <c r="C55" s="22">
        <v>3</v>
      </c>
      <c r="D55" s="42" t="s">
        <v>42</v>
      </c>
      <c r="E55" s="25"/>
      <c r="F55" s="25"/>
      <c r="G55" s="60">
        <f t="shared" si="5"/>
        <v>0</v>
      </c>
      <c r="H55" s="25"/>
      <c r="I55" s="65"/>
      <c r="J55" s="25"/>
      <c r="K55" s="25">
        <f t="shared" si="6"/>
        <v>0</v>
      </c>
      <c r="L55" s="26"/>
      <c r="M55" s="23"/>
      <c r="N55" s="24" t="e">
        <f t="shared" si="2"/>
        <v>#DIV/0!</v>
      </c>
    </row>
    <row r="56" spans="1:14" s="2" customFormat="1" hidden="1">
      <c r="A56" s="21"/>
      <c r="B56" s="22"/>
      <c r="C56" s="22"/>
      <c r="D56" s="42"/>
      <c r="E56" s="25"/>
      <c r="F56" s="25"/>
      <c r="G56" s="60"/>
      <c r="H56" s="25"/>
      <c r="I56" s="65"/>
      <c r="J56" s="25"/>
      <c r="K56" s="25"/>
      <c r="L56" s="26"/>
      <c r="M56" s="23"/>
      <c r="N56" s="24" t="e">
        <f t="shared" si="2"/>
        <v>#DIV/0!</v>
      </c>
    </row>
    <row r="57" spans="1:14" s="2" customFormat="1" hidden="1">
      <c r="A57" s="21">
        <v>3</v>
      </c>
      <c r="B57" s="22">
        <v>4</v>
      </c>
      <c r="C57" s="22">
        <v>1</v>
      </c>
      <c r="D57" s="27" t="s">
        <v>43</v>
      </c>
      <c r="E57" s="25"/>
      <c r="F57" s="25"/>
      <c r="G57" s="60">
        <f t="shared" si="5"/>
        <v>0</v>
      </c>
      <c r="H57" s="25"/>
      <c r="I57" s="65"/>
      <c r="J57" s="25"/>
      <c r="K57" s="25">
        <f t="shared" si="6"/>
        <v>0</v>
      </c>
      <c r="L57" s="26"/>
      <c r="M57" s="23"/>
      <c r="N57" s="24" t="e">
        <f t="shared" si="2"/>
        <v>#DIV/0!</v>
      </c>
    </row>
    <row r="58" spans="1:14" s="2" customFormat="1" hidden="1">
      <c r="A58" s="21">
        <v>3</v>
      </c>
      <c r="B58" s="22">
        <v>4</v>
      </c>
      <c r="C58" s="22">
        <v>2</v>
      </c>
      <c r="D58" s="27" t="s">
        <v>44</v>
      </c>
      <c r="E58" s="25"/>
      <c r="F58" s="25"/>
      <c r="G58" s="60">
        <f t="shared" si="5"/>
        <v>0</v>
      </c>
      <c r="H58" s="25"/>
      <c r="I58" s="65"/>
      <c r="J58" s="25"/>
      <c r="K58" s="25">
        <f t="shared" si="6"/>
        <v>0</v>
      </c>
      <c r="L58" s="25"/>
      <c r="M58" s="23"/>
      <c r="N58" s="24" t="e">
        <f t="shared" si="2"/>
        <v>#DIV/0!</v>
      </c>
    </row>
    <row r="59" spans="1:14" s="2" customFormat="1" hidden="1">
      <c r="A59" s="21">
        <v>3</v>
      </c>
      <c r="B59" s="22">
        <v>4</v>
      </c>
      <c r="C59" s="22">
        <v>3</v>
      </c>
      <c r="D59" s="27" t="s">
        <v>45</v>
      </c>
      <c r="E59" s="25"/>
      <c r="F59" s="25"/>
      <c r="G59" s="60">
        <f t="shared" si="5"/>
        <v>0</v>
      </c>
      <c r="H59" s="25"/>
      <c r="I59" s="65"/>
      <c r="J59" s="25"/>
      <c r="K59" s="25">
        <f t="shared" si="6"/>
        <v>0</v>
      </c>
      <c r="L59" s="26"/>
      <c r="M59" s="23"/>
      <c r="N59" s="24" t="e">
        <f t="shared" si="2"/>
        <v>#DIV/0!</v>
      </c>
    </row>
    <row r="60" spans="1:14" s="2" customFormat="1" hidden="1">
      <c r="A60" s="21"/>
      <c r="B60" s="22"/>
      <c r="C60" s="22"/>
      <c r="D60" s="42"/>
      <c r="E60" s="27"/>
      <c r="F60" s="27"/>
      <c r="G60" s="60"/>
      <c r="H60" s="25"/>
      <c r="I60" s="65"/>
      <c r="J60" s="27"/>
      <c r="K60" s="25"/>
      <c r="L60" s="26"/>
      <c r="M60" s="23"/>
      <c r="N60" s="24" t="e">
        <f t="shared" si="2"/>
        <v>#DIV/0!</v>
      </c>
    </row>
    <row r="61" spans="1:14" s="2" customFormat="1" hidden="1">
      <c r="A61" s="21">
        <v>3</v>
      </c>
      <c r="B61" s="22">
        <v>5</v>
      </c>
      <c r="C61" s="22">
        <v>3</v>
      </c>
      <c r="D61" s="42" t="s">
        <v>46</v>
      </c>
      <c r="E61" s="25"/>
      <c r="F61" s="25"/>
      <c r="G61" s="60">
        <f t="shared" si="5"/>
        <v>0</v>
      </c>
      <c r="H61" s="25"/>
      <c r="I61" s="65"/>
      <c r="J61" s="25"/>
      <c r="K61" s="25">
        <f t="shared" si="6"/>
        <v>0</v>
      </c>
      <c r="L61" s="26"/>
      <c r="M61" s="23"/>
      <c r="N61" s="24" t="e">
        <f t="shared" si="2"/>
        <v>#DIV/0!</v>
      </c>
    </row>
    <row r="62" spans="1:14" s="2" customFormat="1" hidden="1">
      <c r="A62" s="21"/>
      <c r="B62" s="22"/>
      <c r="C62" s="22"/>
      <c r="D62" s="42"/>
      <c r="E62" s="27"/>
      <c r="F62" s="27"/>
      <c r="G62" s="60"/>
      <c r="H62" s="25"/>
      <c r="I62" s="65"/>
      <c r="J62" s="27"/>
      <c r="K62" s="25"/>
      <c r="L62" s="26"/>
      <c r="M62" s="23"/>
      <c r="N62" s="24" t="e">
        <f t="shared" si="2"/>
        <v>#DIV/0!</v>
      </c>
    </row>
    <row r="63" spans="1:14" s="2" customFormat="1" hidden="1">
      <c r="A63" s="21">
        <v>3</v>
      </c>
      <c r="B63" s="22">
        <v>6</v>
      </c>
      <c r="C63" s="22">
        <v>5</v>
      </c>
      <c r="D63" s="42" t="s">
        <v>47</v>
      </c>
      <c r="E63" s="25"/>
      <c r="F63" s="25"/>
      <c r="G63" s="60">
        <f t="shared" si="5"/>
        <v>0</v>
      </c>
      <c r="H63" s="25"/>
      <c r="I63" s="65"/>
      <c r="J63" s="26"/>
      <c r="K63" s="25">
        <f t="shared" si="6"/>
        <v>0</v>
      </c>
      <c r="L63" s="26"/>
      <c r="M63" s="23"/>
      <c r="N63" s="24" t="e">
        <f t="shared" si="2"/>
        <v>#DIV/0!</v>
      </c>
    </row>
    <row r="64" spans="1:14" s="2" customFormat="1" hidden="1">
      <c r="A64" s="21"/>
      <c r="B64" s="22"/>
      <c r="C64" s="22"/>
      <c r="D64" s="42"/>
      <c r="E64" s="27"/>
      <c r="F64" s="27"/>
      <c r="G64" s="60"/>
      <c r="H64" s="25"/>
      <c r="I64" s="65"/>
      <c r="J64" s="27"/>
      <c r="K64" s="25"/>
      <c r="L64" s="26"/>
      <c r="M64" s="23"/>
      <c r="N64" s="24" t="e">
        <f t="shared" si="2"/>
        <v>#DIV/0!</v>
      </c>
    </row>
    <row r="65" spans="1:20" s="2" customFormat="1" hidden="1">
      <c r="A65" s="21">
        <v>3</v>
      </c>
      <c r="B65" s="22">
        <v>9</v>
      </c>
      <c r="C65" s="22">
        <v>1</v>
      </c>
      <c r="D65" s="42" t="s">
        <v>48</v>
      </c>
      <c r="E65" s="25"/>
      <c r="F65" s="25"/>
      <c r="G65" s="60">
        <f t="shared" si="5"/>
        <v>0</v>
      </c>
      <c r="H65" s="25"/>
      <c r="I65" s="65"/>
      <c r="J65" s="25"/>
      <c r="K65" s="25">
        <f t="shared" si="6"/>
        <v>0</v>
      </c>
      <c r="L65" s="26"/>
      <c r="M65" s="23"/>
      <c r="N65" s="24" t="e">
        <f t="shared" si="2"/>
        <v>#DIV/0!</v>
      </c>
    </row>
    <row r="66" spans="1:20" s="2" customFormat="1" hidden="1">
      <c r="A66" s="21">
        <v>3</v>
      </c>
      <c r="B66" s="22">
        <v>9</v>
      </c>
      <c r="C66" s="22">
        <v>6</v>
      </c>
      <c r="D66" s="42" t="s">
        <v>49</v>
      </c>
      <c r="E66" s="25"/>
      <c r="F66" s="25"/>
      <c r="G66" s="60">
        <f t="shared" si="5"/>
        <v>0</v>
      </c>
      <c r="H66" s="25"/>
      <c r="I66" s="65"/>
      <c r="J66" s="26"/>
      <c r="K66" s="25">
        <f t="shared" si="6"/>
        <v>0</v>
      </c>
      <c r="L66" s="26"/>
      <c r="M66" s="23"/>
      <c r="N66" s="24" t="e">
        <f t="shared" si="2"/>
        <v>#DIV/0!</v>
      </c>
    </row>
    <row r="67" spans="1:20" s="2" customFormat="1">
      <c r="A67" s="21">
        <v>3</v>
      </c>
      <c r="B67" s="22">
        <v>1</v>
      </c>
      <c r="C67" s="22"/>
      <c r="D67" s="45" t="s">
        <v>51</v>
      </c>
      <c r="E67" s="29">
        <v>499796458</v>
      </c>
      <c r="F67" s="29">
        <v>-10805042</v>
      </c>
      <c r="G67" s="63">
        <f>E67+F67</f>
        <v>488991416</v>
      </c>
      <c r="H67" s="23">
        <f>SUM(I67-J67)</f>
        <v>36854551.400000006</v>
      </c>
      <c r="I67" s="70">
        <v>113688935.72</v>
      </c>
      <c r="J67" s="34">
        <v>76834384.319999993</v>
      </c>
      <c r="K67" s="29">
        <f>SUM(G67-I67)</f>
        <v>375302480.27999997</v>
      </c>
      <c r="L67" s="23">
        <v>51981600</v>
      </c>
      <c r="M67" s="23">
        <f>SUM(J67-L67)</f>
        <v>24852784.319999993</v>
      </c>
      <c r="N67" s="24">
        <f t="shared" si="2"/>
        <v>0.15712828856693056</v>
      </c>
    </row>
    <row r="68" spans="1:20" s="2" customFormat="1">
      <c r="A68" s="21"/>
      <c r="B68" s="22"/>
      <c r="C68" s="22"/>
      <c r="D68" s="46"/>
      <c r="E68" s="29"/>
      <c r="F68" s="29"/>
      <c r="G68" s="63"/>
      <c r="H68" s="29"/>
      <c r="I68" s="70"/>
      <c r="J68" s="29"/>
      <c r="K68" s="29"/>
      <c r="L68" s="23"/>
      <c r="M68" s="23"/>
      <c r="N68" s="24"/>
    </row>
    <row r="69" spans="1:20" s="2" customFormat="1">
      <c r="A69" s="21">
        <v>4</v>
      </c>
      <c r="B69" s="22"/>
      <c r="C69" s="22"/>
      <c r="D69" s="45" t="s">
        <v>52</v>
      </c>
      <c r="E69" s="29">
        <v>3500000</v>
      </c>
      <c r="F69" s="29">
        <v>0</v>
      </c>
      <c r="G69" s="63">
        <f>E69+F69</f>
        <v>3500000</v>
      </c>
      <c r="H69" s="23">
        <v>0</v>
      </c>
      <c r="I69" s="70">
        <v>97800</v>
      </c>
      <c r="J69" s="29">
        <v>97800</v>
      </c>
      <c r="K69" s="29">
        <f>G69-I69</f>
        <v>3402200</v>
      </c>
      <c r="L69" s="23">
        <v>0</v>
      </c>
      <c r="M69" s="23">
        <f>SUM(J69-L69)</f>
        <v>97800</v>
      </c>
      <c r="N69" s="24">
        <f t="shared" si="2"/>
        <v>2.7942857142857144E-2</v>
      </c>
    </row>
    <row r="70" spans="1:20" s="2" customFormat="1">
      <c r="A70" s="21"/>
      <c r="B70" s="22"/>
      <c r="C70" s="22"/>
      <c r="D70" s="46"/>
      <c r="E70" s="29"/>
      <c r="F70" s="29"/>
      <c r="G70" s="63"/>
      <c r="H70" s="29"/>
      <c r="I70" s="70"/>
      <c r="J70" s="29"/>
      <c r="K70" s="29"/>
      <c r="L70" s="23"/>
      <c r="M70" s="23"/>
      <c r="N70" s="24"/>
    </row>
    <row r="71" spans="1:20" s="2" customFormat="1">
      <c r="A71" s="21">
        <v>6</v>
      </c>
      <c r="B71" s="22"/>
      <c r="C71" s="22"/>
      <c r="D71" s="45" t="s">
        <v>53</v>
      </c>
      <c r="E71" s="29">
        <v>107205000</v>
      </c>
      <c r="F71" s="29"/>
      <c r="G71" s="63">
        <f>E71+F71</f>
        <v>107205000</v>
      </c>
      <c r="H71" s="23">
        <f>SUM(I71-J71)</f>
        <v>1499903.6799999997</v>
      </c>
      <c r="I71" s="70">
        <v>7886450.7199999997</v>
      </c>
      <c r="J71" s="29">
        <v>6386547.04</v>
      </c>
      <c r="K71" s="29">
        <f>G71-I71</f>
        <v>99318549.280000001</v>
      </c>
      <c r="L71" s="23">
        <v>0</v>
      </c>
      <c r="M71" s="23">
        <f>SUM(J71-L71)</f>
        <v>6386547.04</v>
      </c>
      <c r="N71" s="24">
        <f t="shared" si="2"/>
        <v>5.9573219905787976E-2</v>
      </c>
    </row>
    <row r="72" spans="1:20" s="2" customFormat="1">
      <c r="A72" s="21"/>
      <c r="B72" s="22"/>
      <c r="C72" s="22"/>
      <c r="D72" s="45"/>
      <c r="E72" s="29"/>
      <c r="F72" s="29"/>
      <c r="G72" s="63"/>
      <c r="H72" s="29"/>
      <c r="I72" s="70"/>
      <c r="J72" s="29"/>
      <c r="K72" s="29"/>
      <c r="L72" s="23"/>
      <c r="M72" s="23"/>
      <c r="N72" s="24"/>
    </row>
    <row r="73" spans="1:20" s="2" customFormat="1">
      <c r="A73" s="21">
        <v>7</v>
      </c>
      <c r="B73" s="22"/>
      <c r="C73" s="22"/>
      <c r="D73" s="45" t="s">
        <v>57</v>
      </c>
      <c r="E73" s="29">
        <v>66000000</v>
      </c>
      <c r="F73" s="29">
        <v>-21450000</v>
      </c>
      <c r="G73" s="63">
        <f>E73+F73</f>
        <v>44550000</v>
      </c>
      <c r="H73" s="23">
        <v>0</v>
      </c>
      <c r="I73" s="70"/>
      <c r="J73" s="29">
        <v>0</v>
      </c>
      <c r="K73" s="29">
        <f>G73-I73</f>
        <v>44550000</v>
      </c>
      <c r="L73" s="23">
        <v>0</v>
      </c>
      <c r="M73" s="23">
        <v>0</v>
      </c>
      <c r="N73" s="24">
        <f t="shared" si="2"/>
        <v>0</v>
      </c>
    </row>
    <row r="74" spans="1:20" s="2" customFormat="1" hidden="1">
      <c r="A74" s="21"/>
      <c r="B74" s="22"/>
      <c r="C74" s="22"/>
      <c r="D74" s="45"/>
      <c r="E74" s="29"/>
      <c r="F74" s="29"/>
      <c r="G74" s="63"/>
      <c r="H74" s="29"/>
      <c r="I74" s="70"/>
      <c r="J74" s="29"/>
      <c r="K74" s="29"/>
      <c r="L74" s="23"/>
      <c r="M74" s="23"/>
      <c r="N74" s="24"/>
    </row>
    <row r="75" spans="1:20" s="2" customFormat="1" hidden="1">
      <c r="A75" s="21" t="s">
        <v>58</v>
      </c>
      <c r="B75" s="22"/>
      <c r="C75" s="22"/>
      <c r="D75" s="45" t="s">
        <v>56</v>
      </c>
      <c r="E75" s="29"/>
      <c r="F75" s="29"/>
      <c r="G75" s="63">
        <f>E75+F75</f>
        <v>0</v>
      </c>
      <c r="H75" s="23"/>
      <c r="I75" s="70"/>
      <c r="J75" s="29"/>
      <c r="K75" s="34">
        <f>G75-I75</f>
        <v>0</v>
      </c>
      <c r="L75" s="23"/>
      <c r="M75" s="23"/>
      <c r="N75" s="24" t="e">
        <f t="shared" si="2"/>
        <v>#DIV/0!</v>
      </c>
    </row>
    <row r="76" spans="1:20" s="2" customFormat="1" ht="15.75" thickBot="1">
      <c r="A76" s="27"/>
      <c r="B76" s="28"/>
      <c r="C76" s="28"/>
      <c r="D76" s="27"/>
      <c r="E76" s="27"/>
      <c r="F76" s="27"/>
      <c r="G76" s="62"/>
      <c r="H76" s="77"/>
      <c r="I76" s="66"/>
      <c r="J76" s="27"/>
      <c r="K76" s="27"/>
      <c r="L76" s="26"/>
      <c r="M76" s="23"/>
      <c r="N76" s="24"/>
    </row>
    <row r="77" spans="1:20" s="2" customFormat="1" ht="42.75" customHeight="1" thickBot="1">
      <c r="A77" s="50"/>
      <c r="B77" s="51"/>
      <c r="C77" s="52"/>
      <c r="D77" s="53" t="s">
        <v>50</v>
      </c>
      <c r="E77" s="55">
        <f t="shared" ref="E77:M77" si="7">E24+E45+E67+E69+E71+E73+E75</f>
        <v>1633541966</v>
      </c>
      <c r="F77" s="55">
        <f t="shared" si="7"/>
        <v>-21450000</v>
      </c>
      <c r="G77" s="55">
        <f t="shared" si="7"/>
        <v>1612091966</v>
      </c>
      <c r="H77" s="55">
        <f t="shared" si="7"/>
        <v>71502936.25</v>
      </c>
      <c r="I77" s="55">
        <f t="shared" si="7"/>
        <v>333622211.75</v>
      </c>
      <c r="J77" s="55">
        <f t="shared" si="7"/>
        <v>262119275.5</v>
      </c>
      <c r="K77" s="56">
        <f t="shared" si="7"/>
        <v>1278469754.25</v>
      </c>
      <c r="L77" s="55">
        <f t="shared" si="7"/>
        <v>225744739.75999999</v>
      </c>
      <c r="M77" s="55">
        <f t="shared" si="7"/>
        <v>36374535.739999995</v>
      </c>
      <c r="N77" s="57">
        <f>SUM(J77/G77)</f>
        <v>0.16259573338758268</v>
      </c>
    </row>
    <row r="78" spans="1:20" s="2" customFormat="1">
      <c r="P78" s="30"/>
    </row>
    <row r="79" spans="1:20">
      <c r="E79" s="1"/>
      <c r="K79" s="1"/>
      <c r="L79" s="1"/>
      <c r="M79" s="3"/>
      <c r="N79" t="s">
        <v>1</v>
      </c>
      <c r="P79" s="35"/>
    </row>
    <row r="80" spans="1:20" ht="18.75">
      <c r="A80" s="93"/>
      <c r="B80" s="93"/>
      <c r="C80" s="93"/>
      <c r="D80" s="93"/>
      <c r="E80" s="93"/>
      <c r="F80" s="93"/>
      <c r="G80" s="93"/>
      <c r="H80" s="5"/>
      <c r="I80" s="5"/>
      <c r="J80" s="6"/>
      <c r="K80" s="6"/>
      <c r="L80" s="7"/>
      <c r="M80" s="7"/>
      <c r="N80" s="7"/>
      <c r="O80" s="7"/>
      <c r="P80" s="36"/>
      <c r="Q80" s="7"/>
      <c r="R80" s="4"/>
      <c r="S80" s="4"/>
      <c r="T80" s="4"/>
    </row>
    <row r="81" spans="7:17">
      <c r="M81" s="3"/>
      <c r="Q81" s="1"/>
    </row>
    <row r="82" spans="7:17">
      <c r="G82" s="37"/>
      <c r="H82" s="37"/>
      <c r="I82" s="37"/>
      <c r="J82" s="37"/>
      <c r="K82" s="30"/>
      <c r="M82" s="3"/>
    </row>
    <row r="83" spans="7:17">
      <c r="G83" s="30"/>
      <c r="H83" s="30"/>
      <c r="I83" s="30"/>
      <c r="J83" s="37"/>
      <c r="K83" s="35"/>
      <c r="M83" s="3"/>
      <c r="P83" s="1"/>
    </row>
    <row r="84" spans="7:17">
      <c r="G84" s="35"/>
      <c r="H84" s="35"/>
      <c r="I84" s="35"/>
      <c r="J84" s="91"/>
      <c r="K84" s="91"/>
      <c r="M84" s="3"/>
    </row>
    <row r="85" spans="7:17">
      <c r="G85" s="38"/>
      <c r="H85" s="38"/>
      <c r="I85" s="38"/>
      <c r="J85" s="37"/>
      <c r="K85" s="38"/>
      <c r="M85" s="33"/>
    </row>
    <row r="86" spans="7:17">
      <c r="K86" s="1"/>
    </row>
    <row r="87" spans="7:17">
      <c r="K87" s="1"/>
    </row>
    <row r="88" spans="7:17">
      <c r="K88" s="1"/>
      <c r="M88" s="3"/>
    </row>
    <row r="89" spans="7:17">
      <c r="K89" s="1"/>
      <c r="M89" s="3"/>
    </row>
    <row r="90" spans="7:17">
      <c r="M90" s="3"/>
    </row>
  </sheetData>
  <mergeCells count="6">
    <mergeCell ref="J84:K84"/>
    <mergeCell ref="A1:N1"/>
    <mergeCell ref="A3:N3"/>
    <mergeCell ref="A5:N5"/>
    <mergeCell ref="A7:N7"/>
    <mergeCell ref="A80:G80"/>
  </mergeCells>
  <pageMargins left="0.15748031496062992" right="0.15748031496062992" top="0.82677165354330717" bottom="0.74803149606299213" header="0.31496062992125984" footer="0.31496062992125984"/>
  <pageSetup scale="85" orientation="landscape" r:id="rId1"/>
  <headerFooter>
    <oddFooter>&amp;CPreparado por: Ana Ma. De Los Santos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MAR. 2018 F. 2098</vt:lpstr>
      <vt:lpstr>EJECUCION MAR. 2018. F 100 </vt:lpstr>
    </vt:vector>
  </TitlesOfParts>
  <Company>administrativo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a.delossantos</dc:creator>
  <cp:lastModifiedBy>m.cruz</cp:lastModifiedBy>
  <cp:lastPrinted>2017-09-04T20:57:35Z</cp:lastPrinted>
  <dcterms:created xsi:type="dcterms:W3CDTF">2013-01-16T17:57:23Z</dcterms:created>
  <dcterms:modified xsi:type="dcterms:W3CDTF">2018-04-02T18:08:09Z</dcterms:modified>
</cp:coreProperties>
</file>